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codeName="ThisWorkbook" defaultThemeVersion="124226"/>
  <mc:AlternateContent xmlns:mc="http://schemas.openxmlformats.org/markup-compatibility/2006">
    <mc:Choice Requires="x15">
      <x15ac:absPath xmlns:x15ac="http://schemas.microsoft.com/office/spreadsheetml/2010/11/ac" url="https://fcmat2-my.sharepoint.com/personal/rmontalbano_fcmat_org/Documents/Documents/CHARTER SCHOOLS/TOOL ORIGINAL DOCS/"/>
    </mc:Choice>
  </mc:AlternateContent>
  <xr:revisionPtr revIDLastSave="631" documentId="13_ncr:1_{71686020-59A1-1F48-8931-C2BA27BFFA43}" xr6:coauthVersionLast="47" xr6:coauthVersionMax="47" xr10:uidLastSave="{C3AAE31C-F322-451E-850C-AEC487C5178B}"/>
  <workbookProtection workbookAlgorithmName="SHA-512" workbookHashValue="oEj+rRH5Fzf5NyK8H/fKjjCi9GDzfugLGXtADEo8Jk6DfDbEbFh1lRYsz3UbdcSNrEClUp9mtCK1SkNJpgMf+g==" workbookSaltValue="4Ck+QA/6HdgwTN1wX1uB7Q==" workbookSpinCount="100000" lockStructure="1"/>
  <bookViews>
    <workbookView xWindow="-108" yWindow="-108" windowWidth="30936" windowHeight="16896" xr2:uid="{00000000-000D-0000-FFFF-FFFF00000000}"/>
  </bookViews>
  <sheets>
    <sheet name=" Instructions and Summary" sheetId="4" r:id="rId1"/>
    <sheet name="FHRA Questions" sheetId="2" r:id="rId2"/>
    <sheet name="Documents" sheetId="3" r:id="rId3"/>
    <sheet name="version history" sheetId="5" state="hidden" r:id="rId4"/>
  </sheets>
  <definedNames>
    <definedName name="_xlnm.Print_Area" localSheetId="0">' Instructions and Summary'!$A$1:$CI$55</definedName>
    <definedName name="_xlnm.Print_Area" localSheetId="2">Documents!$A$1:$C$103</definedName>
    <definedName name="_xlnm.Print_Area" localSheetId="1">'FHRA Questions'!$A$1:$C$210</definedName>
    <definedName name="Z_98582585_1E24_4EB7_B439_151C15364A5B_.wvu.Cols" localSheetId="0" hidden="1">' Instructions and Summary'!$E:$XFD</definedName>
    <definedName name="Z_98582585_1E24_4EB7_B439_151C15364A5B_.wvu.Cols" localSheetId="2" hidden="1">Documents!$D:$XFD</definedName>
    <definedName name="Z_98582585_1E24_4EB7_B439_151C15364A5B_.wvu.Cols" localSheetId="1" hidden="1">'FHRA Questions'!$D:$XFD</definedName>
    <definedName name="Z_98582585_1E24_4EB7_B439_151C15364A5B_.wvu.PrintArea" localSheetId="0" hidden="1">' Instructions and Summary'!$A$1:$CI$55</definedName>
    <definedName name="Z_98582585_1E24_4EB7_B439_151C15364A5B_.wvu.PrintArea" localSheetId="2" hidden="1">Documents!$A$1:$C$103</definedName>
    <definedName name="Z_98582585_1E24_4EB7_B439_151C15364A5B_.wvu.PrintArea" localSheetId="1" hidden="1">'FHRA Questions'!$A$1:$C$210</definedName>
    <definedName name="Z_98582585_1E24_4EB7_B439_151C15364A5B_.wvu.Rows" localSheetId="0" hidden="1">' Instructions and Summary'!$29:$1048576,' Instructions and Summary'!$8:$8</definedName>
    <definedName name="Z_98582585_1E24_4EB7_B439_151C15364A5B_.wvu.Rows" localSheetId="2" hidden="1">Documents!$104:$1048576</definedName>
    <definedName name="Z_98582585_1E24_4EB7_B439_151C15364A5B_.wvu.Rows" localSheetId="1" hidden="1">'FHRA Questions'!$219:$1048576,'FHRA Questions'!$211:$217</definedName>
  </definedNames>
  <calcPr calcId="191028"/>
  <customWorkbookViews>
    <customWorkbookView name="sd" guid="{4BE758FB-6393-43B2-832A-296EED8ABC12}" includePrintSettings="0" includeHiddenRowCol="0" maximized="1" xWindow="-2569" yWindow="-9" windowWidth="2578" windowHeight="1408" activeSheetId="4"/>
    <customWorkbookView name="MW" guid="{98582585-1E24-4EB7-B439-151C15364A5B}" maximized="1" xWindow="2727" yWindow="-9" windowWidth="2578" windowHeight="1408" activeSheetId="2"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6" i="4" l="1"/>
  <c r="D206" i="2"/>
  <c r="D205" i="2"/>
  <c r="D204" i="2"/>
  <c r="D203" i="2"/>
  <c r="D202" i="2"/>
  <c r="D201" i="2"/>
  <c r="D196" i="2"/>
  <c r="D195" i="2"/>
  <c r="D194" i="2"/>
  <c r="D193" i="2"/>
  <c r="D192" i="2"/>
  <c r="D191" i="2"/>
  <c r="D186" i="2"/>
  <c r="D185" i="2"/>
  <c r="D184" i="2"/>
  <c r="D183" i="2"/>
  <c r="D178" i="2"/>
  <c r="D177" i="2"/>
  <c r="D176" i="2"/>
  <c r="D175" i="2"/>
  <c r="D170" i="2"/>
  <c r="D169" i="2"/>
  <c r="D168" i="2"/>
  <c r="D167" i="2"/>
  <c r="D166" i="2"/>
  <c r="D165" i="2"/>
  <c r="D164" i="2"/>
  <c r="D163" i="2"/>
  <c r="D162" i="2"/>
  <c r="D161" i="2"/>
  <c r="D160" i="2"/>
  <c r="D155" i="2"/>
  <c r="D154" i="2"/>
  <c r="D153" i="2"/>
  <c r="D152" i="2"/>
  <c r="D151" i="2"/>
  <c r="D150" i="2"/>
  <c r="D149" i="2"/>
  <c r="D148" i="2"/>
  <c r="D147" i="2"/>
  <c r="D146" i="2"/>
  <c r="D145" i="2"/>
  <c r="D144" i="2"/>
  <c r="D143" i="2"/>
  <c r="D141" i="2"/>
  <c r="D140" i="2"/>
  <c r="D135" i="2"/>
  <c r="D134" i="2"/>
  <c r="D133" i="2"/>
  <c r="D128" i="2"/>
  <c r="D127" i="2"/>
  <c r="D126" i="2"/>
  <c r="D125" i="2"/>
  <c r="D124" i="2"/>
  <c r="D123" i="2"/>
  <c r="D122" i="2"/>
  <c r="D117" i="2"/>
  <c r="D116" i="2"/>
  <c r="D115" i="2"/>
  <c r="D114" i="2"/>
  <c r="D113" i="2"/>
  <c r="D112" i="2"/>
  <c r="D107" i="2"/>
  <c r="D106" i="2"/>
  <c r="D105" i="2"/>
  <c r="D104" i="2"/>
  <c r="D103" i="2"/>
  <c r="D102" i="2"/>
  <c r="D97" i="2"/>
  <c r="D96" i="2"/>
  <c r="D95" i="2"/>
  <c r="D94" i="2"/>
  <c r="D93" i="2"/>
  <c r="D92" i="2"/>
  <c r="D91" i="2"/>
  <c r="D90" i="2"/>
  <c r="D85" i="2"/>
  <c r="D84" i="2"/>
  <c r="D83" i="2"/>
  <c r="D82" i="2"/>
  <c r="D81" i="2"/>
  <c r="D76" i="2"/>
  <c r="D75" i="2"/>
  <c r="D74" i="2"/>
  <c r="D73" i="2"/>
  <c r="D68" i="2"/>
  <c r="D67" i="2"/>
  <c r="D62" i="2"/>
  <c r="D61" i="2"/>
  <c r="D60" i="2"/>
  <c r="D59" i="2"/>
  <c r="D58" i="2"/>
  <c r="D57" i="2"/>
  <c r="D52" i="2"/>
  <c r="D51" i="2"/>
  <c r="D50" i="2"/>
  <c r="D49" i="2"/>
  <c r="D48" i="2"/>
  <c r="D47" i="2"/>
  <c r="D46" i="2"/>
  <c r="D41" i="2"/>
  <c r="D40" i="2"/>
  <c r="D39" i="2"/>
  <c r="D38" i="2"/>
  <c r="D37" i="2"/>
  <c r="D36" i="2"/>
  <c r="D35" i="2"/>
  <c r="D34" i="2"/>
  <c r="D33" i="2"/>
  <c r="D27" i="2"/>
  <c r="D28" i="2"/>
  <c r="D26" i="2"/>
  <c r="D25" i="2"/>
  <c r="D24" i="2"/>
  <c r="D23" i="2"/>
  <c r="D22" i="2"/>
  <c r="D21" i="2"/>
  <c r="D20" i="2"/>
  <c r="D19" i="2"/>
  <c r="D18" i="2"/>
  <c r="D17" i="2"/>
  <c r="D16" i="2"/>
  <c r="D11" i="2"/>
  <c r="D10" i="2"/>
  <c r="D9" i="2"/>
  <c r="D8" i="2"/>
  <c r="D7" i="2"/>
  <c r="F208" i="2"/>
  <c r="F13" i="2"/>
  <c r="F30" i="2"/>
  <c r="F198" i="2"/>
  <c r="F188" i="2"/>
  <c r="F180" i="2"/>
  <c r="F172" i="2"/>
  <c r="F157" i="2"/>
  <c r="F137" i="2"/>
  <c r="F130" i="2"/>
  <c r="F119" i="2"/>
  <c r="F109" i="2"/>
  <c r="F99" i="2"/>
  <c r="F87" i="2"/>
  <c r="F78" i="2"/>
  <c r="F70" i="2"/>
  <c r="F64" i="2"/>
  <c r="F54" i="2"/>
  <c r="F43" i="2"/>
  <c r="D208" i="2" l="1"/>
  <c r="D198" i="2"/>
  <c r="D188" i="2"/>
  <c r="D180" i="2"/>
  <c r="D172" i="2"/>
  <c r="D157" i="2"/>
  <c r="D137" i="2"/>
  <c r="D130" i="2"/>
  <c r="D119" i="2"/>
  <c r="D109" i="2"/>
  <c r="D99" i="2"/>
  <c r="D87" i="2"/>
  <c r="D78" i="2"/>
  <c r="D70" i="2"/>
  <c r="D64" i="2"/>
  <c r="D54" i="2"/>
  <c r="D43" i="2"/>
  <c r="D30" i="2"/>
  <c r="B5" i="4" l="1"/>
  <c r="F210" i="2" l="1"/>
  <c r="B27" i="4"/>
  <c r="B26" i="4"/>
  <c r="B25" i="4"/>
  <c r="B24" i="4"/>
  <c r="B23" i="4"/>
  <c r="B22" i="4"/>
  <c r="B21" i="4"/>
  <c r="B20" i="4"/>
  <c r="B19" i="4"/>
  <c r="B18" i="4"/>
  <c r="B17" i="4"/>
  <c r="B15" i="4"/>
  <c r="B14" i="4"/>
  <c r="B13" i="4"/>
  <c r="B12" i="4"/>
  <c r="B10" i="4"/>
  <c r="B9" i="4"/>
  <c r="D13" i="2" l="1"/>
  <c r="D210" i="2" s="1"/>
  <c r="C210" i="2" l="1"/>
  <c r="F217" i="2" s="1"/>
  <c r="B11" i="4"/>
  <c r="D9" i="4" l="1"/>
  <c r="D27" i="4"/>
  <c r="D19" i="4"/>
  <c r="D11" i="4"/>
  <c r="D26" i="4"/>
  <c r="D18" i="4"/>
  <c r="D10" i="4"/>
  <c r="D25" i="4"/>
  <c r="D17" i="4"/>
  <c r="D24" i="4"/>
  <c r="D16" i="4"/>
  <c r="D23" i="4"/>
  <c r="D15" i="4"/>
  <c r="D22" i="4"/>
  <c r="D14" i="4"/>
  <c r="D20" i="4"/>
  <c r="D21" i="4"/>
  <c r="D13" i="4"/>
  <c r="D12" i="4"/>
  <c r="D28" i="4"/>
  <c r="D5" i="4"/>
</calcChain>
</file>

<file path=xl/sharedStrings.xml><?xml version="1.0" encoding="utf-8"?>
<sst xmlns="http://schemas.openxmlformats.org/spreadsheetml/2006/main" count="484" uniqueCount="411">
  <si>
    <t>Fiscal Health Risk Analysis</t>
  </si>
  <si>
    <t>for Charter Schools</t>
  </si>
  <si>
    <t/>
  </si>
  <si>
    <t>Score</t>
  </si>
  <si>
    <t>Score Breakdown by Section:</t>
  </si>
  <si>
    <t>Note: Categorical values will calculate after all questions are answered with a "Yes", "No" or "N/A" on the Tool tab.
Because the score is not calculated by category, category values provided are subject to minor rounding errors and are provided for informational purposes only.</t>
  </si>
  <si>
    <t xml:space="preserve">Charter School: </t>
  </si>
  <si>
    <t>Earned</t>
  </si>
  <si>
    <t>Category</t>
  </si>
  <si>
    <t>Assigned</t>
  </si>
  <si>
    <t>(Enter Charter School Name Here)</t>
  </si>
  <si>
    <t>Response</t>
  </si>
  <si>
    <t>Points</t>
  </si>
  <si>
    <t>Weight</t>
  </si>
  <si>
    <t>Self-assessment notes:</t>
  </si>
  <si>
    <t xml:space="preserve"> </t>
  </si>
  <si>
    <t>Low</t>
  </si>
  <si>
    <t>High</t>
  </si>
  <si>
    <t>Facilities</t>
  </si>
  <si>
    <t xml:space="preserve">Self-assessment notes: </t>
  </si>
  <si>
    <t>Special Education</t>
  </si>
  <si>
    <t>Total Risk Score, All Areas</t>
  </si>
  <si>
    <t>Medium</t>
  </si>
  <si>
    <t>Blank cells in C:</t>
  </si>
  <si>
    <t>Topic/ Reference</t>
  </si>
  <si>
    <r>
      <t xml:space="preserve">Documents </t>
    </r>
    <r>
      <rPr>
        <i/>
        <sz val="9"/>
        <rFont val="Calibri"/>
        <family val="2"/>
        <scheme val="minor"/>
      </rPr>
      <t>(additional documents may be requested as necessary when assessing FHRA questions)</t>
    </r>
  </si>
  <si>
    <t>Related to 
FHRA Question(s)</t>
  </si>
  <si>
    <t>Enrollment &amp; Attendance</t>
  </si>
  <si>
    <t>001</t>
  </si>
  <si>
    <t>P-1, P-2 and annual attendance reports, for the current and prior year</t>
  </si>
  <si>
    <t xml:space="preserve">9.3, 9.5, 9.7 </t>
  </si>
  <si>
    <t>002</t>
  </si>
  <si>
    <t>Pupil Estimates for New or Significantly Expanding Charters (PENSEC)</t>
  </si>
  <si>
    <t>9.1, 9.2, 9.7</t>
  </si>
  <si>
    <t>003</t>
  </si>
  <si>
    <t>9.1, 9.2, 9.3, 9.6, 9.7, 13.3, 18.5, 19.5</t>
  </si>
  <si>
    <t>004</t>
  </si>
  <si>
    <t>Enrollment projections used for the current budget and for the subsequent two years</t>
  </si>
  <si>
    <t>9.4, 9.7, 10.3, 16.3, 18.5</t>
  </si>
  <si>
    <t>005</t>
  </si>
  <si>
    <t>Student attendance procedure manual, forms and memos related to student attendance, including those that address enrollment and absence tracking procedures</t>
  </si>
  <si>
    <t>9.3, 9.5</t>
  </si>
  <si>
    <t>006</t>
  </si>
  <si>
    <t>Evidence demonstrating that student attendance data is reconciled monthly at the school site and district levels</t>
  </si>
  <si>
    <t>007</t>
  </si>
  <si>
    <t>Evidence showing analysis of enrollment and average daily attendance data</t>
  </si>
  <si>
    <t>9.3, 9.4</t>
  </si>
  <si>
    <t>008</t>
  </si>
  <si>
    <t>CALPADS processes and procedures, including evidence that school site(s) or department(s) confirmed the data, if applicable</t>
  </si>
  <si>
    <t>9.8, 13.3</t>
  </si>
  <si>
    <t>009</t>
  </si>
  <si>
    <t>Charter Memorandum of Understanding (MOU) with authorizer – Facilities Use</t>
  </si>
  <si>
    <t>10.1, 10.3, 10.4, 10.5, 10.6</t>
  </si>
  <si>
    <t>010</t>
  </si>
  <si>
    <t>Facilities master plan, including a list of all current facility projects</t>
  </si>
  <si>
    <t>10.2, 10.3, 10.4, 10.6</t>
  </si>
  <si>
    <t>011</t>
  </si>
  <si>
    <t>Capital facilities budget and activity report for the current year (all funds)</t>
  </si>
  <si>
    <t>10.2, 10.3, 10.4</t>
  </si>
  <si>
    <t>012</t>
  </si>
  <si>
    <t>Charter’s analysis showing sufficient funds to cover all capital facilities obligations</t>
  </si>
  <si>
    <t>10.1, 10.2</t>
  </si>
  <si>
    <t>013</t>
  </si>
  <si>
    <t>Enrollment and capacity by school site, if applicable</t>
  </si>
  <si>
    <t>014</t>
  </si>
  <si>
    <t>Annual inspection reports for all school sites for the current and prior year</t>
  </si>
  <si>
    <t>Fiscal</t>
  </si>
  <si>
    <t>015</t>
  </si>
  <si>
    <t xml:space="preserve">Charter Senate Bill (SB) 740 Determination Form </t>
  </si>
  <si>
    <t>4.2, 9.1, 9.2, 12.8</t>
  </si>
  <si>
    <t>016</t>
  </si>
  <si>
    <t>Independent Audit reports for the current and two prior years</t>
  </si>
  <si>
    <t>Various</t>
  </si>
  <si>
    <t>017</t>
  </si>
  <si>
    <t>Board minutes showing presentation of the prior year audit report and corrective action plan for resolving audit exceptions</t>
  </si>
  <si>
    <t>018</t>
  </si>
  <si>
    <t>Documents that show review and resolution of audit findings with staff</t>
  </si>
  <si>
    <t>019</t>
  </si>
  <si>
    <t>020</t>
  </si>
  <si>
    <t>SACS budget and interim reports for all funds for current and two prior reporting periods, including narratives, written budget assumptions, and presentations that went to the board</t>
  </si>
  <si>
    <t>021</t>
  </si>
  <si>
    <t>Special Education Maintenance of Effort (MOE) Forms SEMA, SEMB and SEMAI for the current and prior fiscal year</t>
  </si>
  <si>
    <t>022</t>
  </si>
  <si>
    <t>Board minutes approving adopted budget and Local Control and Accountability Plan (LCAP) for the current and one prior fiscal year</t>
  </si>
  <si>
    <t>023</t>
  </si>
  <si>
    <t>Letters from the authorizer regarding review and receipt of the budget and interim reports for current and two prior years</t>
  </si>
  <si>
    <t>024</t>
  </si>
  <si>
    <t>Business office procedure manual and/or all written business office processes and procedures</t>
  </si>
  <si>
    <t>3.6, 3.7, 14.1, 14.2, 14.3, 14.8, 14.11</t>
  </si>
  <si>
    <t>025</t>
  </si>
  <si>
    <t>Budget procedures manual, forms and memos, including any internal processes on budget preparation and monitoring</t>
  </si>
  <si>
    <t>2.1, 2.2, 2.10</t>
  </si>
  <si>
    <t>026</t>
  </si>
  <si>
    <t>Budget development and LCAP calendars for the current and prior year</t>
  </si>
  <si>
    <t>027</t>
  </si>
  <si>
    <t>List of budget advisory committee members, including names, position titles, and information on participating groups</t>
  </si>
  <si>
    <t>028</t>
  </si>
  <si>
    <t>Agendas and minutes for the current year for the budget advisory committee and for all participating groups designated in the LCAP</t>
  </si>
  <si>
    <t>029</t>
  </si>
  <si>
    <t>Budget and financial management training: memos, agendas and minutes of interdepartmental meetings, and communications between business and all other departments and sites regarding in-services conducted, budget and financial system training, and budget development</t>
  </si>
  <si>
    <t>2.6, 15.3, 15.4</t>
  </si>
  <si>
    <t>030</t>
  </si>
  <si>
    <t xml:space="preserve">Documentation supporting assumptions used/guidance  </t>
  </si>
  <si>
    <t>031</t>
  </si>
  <si>
    <t>Detailed calculations for Local Control Funding Formula (LCFF), other state revenues, federal revenues, and local revenues, for the current year adopted budget and current reporting period</t>
  </si>
  <si>
    <t>2.1, 2.4, 2.5, 16.2,16.3</t>
  </si>
  <si>
    <t>032</t>
  </si>
  <si>
    <t>Allocations for categorical programs, carryover and unearned (deferred) revenue, for current year adopted budget and current reporting period</t>
  </si>
  <si>
    <t>033</t>
  </si>
  <si>
    <t>Consolidated Application for the current and one prior fiscal year</t>
  </si>
  <si>
    <t>034</t>
  </si>
  <si>
    <t>Grant award letters if funding is included in current or two subsequent years’ budgets</t>
  </si>
  <si>
    <t>2.1, 16.2</t>
  </si>
  <si>
    <t>035</t>
  </si>
  <si>
    <t>Policy and/or procedure for evaluating the proposed acceptance of grants/restricted funds, and the potential multiyear impact on the unrestricted general fund</t>
  </si>
  <si>
    <t>036</t>
  </si>
  <si>
    <t>List of one-time revenue and/or expenditures included in adopted budget and current reporting period</t>
  </si>
  <si>
    <t>2.1, 2.2, 12.1, 16.2</t>
  </si>
  <si>
    <t>037</t>
  </si>
  <si>
    <t>Budget worksheets for all department and school site allocations, including those for staffing; include method used to track expenditures based on LCAP priorities</t>
  </si>
  <si>
    <t>2.1, 2.2</t>
  </si>
  <si>
    <t>038</t>
  </si>
  <si>
    <t>Detailed list of contributions to restricted programs for the current and two subsequent years</t>
  </si>
  <si>
    <t>2.1, 6.1, 6.2, 12.5, 12.6, 16.2</t>
  </si>
  <si>
    <t>039</t>
  </si>
  <si>
    <t>Board-approved plan to eliminate or reduce contributions/transfers to restricted programs and funds</t>
  </si>
  <si>
    <t>6.1, 12.5, 12.6</t>
  </si>
  <si>
    <t>040</t>
  </si>
  <si>
    <t>Board-approved plan to reduce or eliminate deficit spending in the current and two subsequent years and/or the plan to restore the statutory minimum reserve requirements</t>
  </si>
  <si>
    <t>041</t>
  </si>
  <si>
    <t>Current position control report, including a districtwide listing by fund that identifies position, account code, full-time equivalent (FTE), step and column, budget for salaries and benefits, and vacant positions (Please provide the report in the software system format and the Excel download)</t>
  </si>
  <si>
    <t>2.3, 18.1, 18.2, 18.3</t>
  </si>
  <si>
    <t>042</t>
  </si>
  <si>
    <t xml:space="preserve">Current cash flow report generated from the financial system                                                                                             </t>
  </si>
  <si>
    <t>4.2, 11.6</t>
  </si>
  <si>
    <t>043</t>
  </si>
  <si>
    <t>Cash flow projection for the two prior reporting periods, the current reporting period and one subsequent year</t>
  </si>
  <si>
    <t>4.2, 4.3, 4.4, 4.5, 4.6, 4.7</t>
  </si>
  <si>
    <t>044</t>
  </si>
  <si>
    <t>Cash with fiscal agent reconciliation for the prior fiscal year</t>
  </si>
  <si>
    <t>045</t>
  </si>
  <si>
    <t>Bank statements and reconciliations for the most recent three months (for all cash and investment accounts)</t>
  </si>
  <si>
    <t>4.1, 4.7</t>
  </si>
  <si>
    <t>046</t>
  </si>
  <si>
    <r>
      <t>Official statements and debt schedules for non-voter-approved debt (</t>
    </r>
    <r>
      <rPr>
        <sz val="11"/>
        <color rgb="FF000000"/>
        <rFont val="Calibri"/>
        <family val="2"/>
        <scheme val="minor"/>
      </rPr>
      <t>such as certificates of participation (COPs), bridge financing, revenue anticipation notes (RANS), selling of accounts receivables and others</t>
    </r>
    <r>
      <rPr>
        <sz val="11"/>
        <color theme="1"/>
        <rFont val="Calibri"/>
        <family val="2"/>
        <scheme val="minor"/>
      </rPr>
      <t>)</t>
    </r>
  </si>
  <si>
    <t>4.3, 4.4, 4.6, 4.7, 17.1, 17.4</t>
  </si>
  <si>
    <t>047</t>
  </si>
  <si>
    <t>Non-voter-approved debt disclosure and the COE's response, if applicable</t>
  </si>
  <si>
    <t>048</t>
  </si>
  <si>
    <t xml:space="preserve">Governmental Accounting Standards Board (GASB) 54 resolution or policy for committed reserves, and supporting documents for any assigned reserves, if any                                                                   </t>
  </si>
  <si>
    <t>049</t>
  </si>
  <si>
    <t>List of employees and their responsibilities in the following areas: accounts payable, accounts receivable, purchasing, payroll, and human resources</t>
  </si>
  <si>
    <t>050</t>
  </si>
  <si>
    <t>Internal audits and/or reviews performed in the current and prior fiscal year, and status of recommendations</t>
  </si>
  <si>
    <t>Financial Reports</t>
  </si>
  <si>
    <t>051</t>
  </si>
  <si>
    <t>Chart of accounts</t>
  </si>
  <si>
    <t>052</t>
  </si>
  <si>
    <t>Financial system detail report for all funds, with separate columns for each of the following: two prior years’ actuals, current reporting period budget, year-to-date actuals, encumbrances, and available balance. Sort by fund, resource and object; include all years on one report. (Please provide the report in the software system format and the Excel download)</t>
  </si>
  <si>
    <t>053</t>
  </si>
  <si>
    <t>3.8, 4.4, 4.5, 14.4, 14.5, 14.6, 14.7</t>
  </si>
  <si>
    <t xml:space="preserve">General </t>
  </si>
  <si>
    <t>054</t>
  </si>
  <si>
    <t>Charter Petition and Addendums</t>
  </si>
  <si>
    <t>055</t>
  </si>
  <si>
    <t>Articles of Incorporation and Bylaws</t>
  </si>
  <si>
    <t>056</t>
  </si>
  <si>
    <t>Charter MOU's, Agreements, Contract with authorizer</t>
  </si>
  <si>
    <t>057</t>
  </si>
  <si>
    <t>Board meeting agendas and minutes (if information is online, please provide a link to the information; if not online, please upload copies for current and two prior years)</t>
  </si>
  <si>
    <t>058</t>
  </si>
  <si>
    <t xml:space="preserve">Board policies and administrative regulations (if information is online, please provide a link to the information; if not online, please provide hard copies for review during fieldwork) </t>
  </si>
  <si>
    <t>059</t>
  </si>
  <si>
    <t>Evidence of board training on budget and governance for current and three prior years</t>
  </si>
  <si>
    <t>060</t>
  </si>
  <si>
    <t>Other post-employment benefits (OPEB) actuarial report, most recent, if any</t>
  </si>
  <si>
    <t>061</t>
  </si>
  <si>
    <t>Plan approved by the governing board to reduce the retirement benefit liability, if any</t>
  </si>
  <si>
    <t>062</t>
  </si>
  <si>
    <t>List of authorized users and access levels for financial system</t>
  </si>
  <si>
    <t>063</t>
  </si>
  <si>
    <t>Board policies and administrative regulations on ethics, civility, fraud prevention, conflict of interest, internal control, internal audit, audit committee, and budget development and adoption</t>
  </si>
  <si>
    <t>14.8, 14.9, 14.10, 14.11</t>
  </si>
  <si>
    <t>064</t>
  </si>
  <si>
    <t>Documents that show meetings of human resources, payroll and budget staff (e.g., agendas, announcements, emails, sign-in sheets)</t>
  </si>
  <si>
    <t>065</t>
  </si>
  <si>
    <t>Outside review, analysis or reports regarding the district's financial condition</t>
  </si>
  <si>
    <t>066</t>
  </si>
  <si>
    <t>Most recent LCAP</t>
  </si>
  <si>
    <t>12.4, 16.1</t>
  </si>
  <si>
    <t>067</t>
  </si>
  <si>
    <t>Uniform complaint(s) or legal challenges regarding local use of supplemental and concentration grant funding for the current and two prior years, and the district’s response(s)</t>
  </si>
  <si>
    <t>068</t>
  </si>
  <si>
    <t xml:space="preserve">Actuarial reports, and related budget, if the district is self-insured                                                                                                                                                                                                                                                                                                                                                                                                                      </t>
  </si>
  <si>
    <t>069</t>
  </si>
  <si>
    <t>Notice(s) of concern or notice(s) of violation received from the charter authorizer for current year and prior two years</t>
  </si>
  <si>
    <t>070</t>
  </si>
  <si>
    <t>Annual Nonprofit financial statement</t>
  </si>
  <si>
    <t>Human Resources</t>
  </si>
  <si>
    <t>071</t>
  </si>
  <si>
    <t>Organizational chart for all charter-level departments, including all positions, with vacancies indicated</t>
  </si>
  <si>
    <t>072</t>
  </si>
  <si>
    <t>Human resources manual and/or all written human resources processes and procedures</t>
  </si>
  <si>
    <t>8.2, 14.2, 14.8, 18.3, 18.4</t>
  </si>
  <si>
    <t>073</t>
  </si>
  <si>
    <t>Employee handbooks</t>
  </si>
  <si>
    <t>074</t>
  </si>
  <si>
    <t>Policy and/or procedure regarding authorization of new positions</t>
  </si>
  <si>
    <t>18.3, 18.4</t>
  </si>
  <si>
    <t>075</t>
  </si>
  <si>
    <t>Personnel action forms, recent samples</t>
  </si>
  <si>
    <t>076</t>
  </si>
  <si>
    <t>Board minutes approving new positions, recent samples</t>
  </si>
  <si>
    <t>077</t>
  </si>
  <si>
    <t>Flyers advertising new positions, recent samples</t>
  </si>
  <si>
    <t>078</t>
  </si>
  <si>
    <t>Staffing ratios</t>
  </si>
  <si>
    <t>079</t>
  </si>
  <si>
    <t>Tool used to analyze and adjust staffing based on staffing ratios and enrollment</t>
  </si>
  <si>
    <t>080</t>
  </si>
  <si>
    <t>Collective bargaining agreements (if applicable) or unrepresented employee agreements or compensation agreements, most current, for all employees</t>
  </si>
  <si>
    <t>081</t>
  </si>
  <si>
    <t>Collective bargaining agreement (if applicable) or unrepresented employee agreements or compensation agreements disclosures for the current and two prior fiscal years; include board minutes of meetings in which compensation agreements were received and approved</t>
  </si>
  <si>
    <t>082</t>
  </si>
  <si>
    <t>Collective bargaining agreement proposals (if applicable) or unrepresented employee agreements or compensation agreements and most recent management analysis of total costs</t>
  </si>
  <si>
    <t>5.4, 5.5, 5.6</t>
  </si>
  <si>
    <t>083</t>
  </si>
  <si>
    <t>3.4, 5.1, 5.2, 5.3</t>
  </si>
  <si>
    <t>084</t>
  </si>
  <si>
    <t>Health and welfare and statutory benefit rates for the current year, and projected rates for two subsequent fiscal years</t>
  </si>
  <si>
    <t>2.1, 8.1, 16.1, 18.1</t>
  </si>
  <si>
    <t>085</t>
  </si>
  <si>
    <t>Employee leave balances, current report by employee</t>
  </si>
  <si>
    <t>8.2, 8.5</t>
  </si>
  <si>
    <t>086</t>
  </si>
  <si>
    <t xml:space="preserve">Special Education Local Plan Areas (SELPA) funding spreadsheets for the current year                                                                                                                                         </t>
  </si>
  <si>
    <t>087</t>
  </si>
  <si>
    <t xml:space="preserve">Extraordinary cost funding, analysis and/or filing documentation </t>
  </si>
  <si>
    <t>088</t>
  </si>
  <si>
    <t>Excel spreadsheet or other tool showing special education staffing, enrollment and caseload by type of classroom and service</t>
  </si>
  <si>
    <t>089</t>
  </si>
  <si>
    <t>Processes, forms and samples of completed forms used to make decisions about whether to add special education services (e.g., special circumstance instructional assistance process/form, transportation decision tree)</t>
  </si>
  <si>
    <t>Other Sources:</t>
  </si>
  <si>
    <t>Facilities - Loading Standards - Office of Public School Construction (www.dgs.ca.gov/OPSC)</t>
  </si>
  <si>
    <t>General Fund - Statewide Average Salaries and Benefits - School Services of California (www.sscal.com)</t>
  </si>
  <si>
    <t>12.2, 12.3</t>
  </si>
  <si>
    <t>Debt and Risk Management - Credit Rating - Electronic Municipal Market Access (EMMA) (www.emma.msrb.org/)</t>
  </si>
  <si>
    <t>Special Education - Statewide Average Contribution Rate - School Services of California (www.sscal.com)</t>
  </si>
  <si>
    <t>Special Education - Countywide and Statewide Average Student Identification Rates - DataQuest (www.cde.ca.gov/ds/sd/cb/dataquest.asp)</t>
  </si>
  <si>
    <t xml:space="preserve">●  Accounts payable (AP)
</t>
  </si>
  <si>
    <t xml:space="preserve">●  Accounts receivable (AR)
</t>
  </si>
  <si>
    <t xml:space="preserve">●  Purchasing and contracts
</t>
  </si>
  <si>
    <t xml:space="preserve">●  Payroll
</t>
  </si>
  <si>
    <t xml:space="preserve">●  Human resources (HR)
</t>
  </si>
  <si>
    <t>Unaudited actuals report for the most recent and two prior years, including all documents and presentations that went to the board</t>
  </si>
  <si>
    <t>7.3, 11.1, 11.2, 11.3</t>
  </si>
  <si>
    <t>General ledger report for all funds, 9XXX objects only (detail by fund and resource), including beginning and ending balances for the prior year, and beginning and current balances for the current year</t>
  </si>
  <si>
    <t>3.4, 5.1, 5.2, 5.3, 5.4</t>
  </si>
  <si>
    <t>Any memoranda of understanding not included in most recently approved collective bargaining agreement(s) (if applicable), unrepresented employee agreements or compensation agreements.</t>
  </si>
  <si>
    <t>19. Special Education</t>
  </si>
  <si>
    <t xml:space="preserve">If the charter receives federal funds, does the charter school analyze whether it will meet the maintenance of effort requirement at each interim reporting period?
</t>
  </si>
  <si>
    <t xml:space="preserve">Is the charter school’s rate of identification of students as eligible for special education comparable with countywide and statewide average rates?
</t>
  </si>
  <si>
    <t xml:space="preserve">Does the charter school budget and account correctly for all costs related to special education (e.g., transportation, due process hearings, indirect costs, nonpublic schools and/or nonpublic agencies)?  
</t>
  </si>
  <si>
    <t xml:space="preserve">Does the charter school use appropriate tools to help it make informed decisions about whether to add services (e.g., special circumstance instructional assistance process and form, transportation decision tree)?
</t>
  </si>
  <si>
    <t xml:space="preserve">Does the charter school access available funding sources for costs related to special education (e.g., excess cost pool, legal fees, mental health)?
</t>
  </si>
  <si>
    <t xml:space="preserve">Does the charter school monitor, analyze and adjust staffing ratios, class sizes and caseload sizes to align with statutory requirements and industry standards?
</t>
  </si>
  <si>
    <t>18. Position Control</t>
  </si>
  <si>
    <t xml:space="preserve">Does the charter school account for all positions and costs?
</t>
  </si>
  <si>
    <t xml:space="preserve">Does the charter school reconcile budget, payroll, and position control regularly, meaning at least at budget adoption and interim reporting periods?
</t>
  </si>
  <si>
    <t xml:space="preserve">Does the charter school identify a budget source for each new position before the position is authorized by the governing board?
</t>
  </si>
  <si>
    <t xml:space="preserve">Does the governing board approve all new positions and extra assignments (e.g., stipends) before positions are posted?
</t>
  </si>
  <si>
    <t xml:space="preserve">Has the charter school adopted staffing ratios for certificated, classified, and administrative positions in the past three years, and are the ratios being followed?
</t>
  </si>
  <si>
    <t xml:space="preserve">Do managers and staff responsible for the charter school’s human resources, payroll and budget functions meet regularly to discuss issues and improve processes?
</t>
  </si>
  <si>
    <t xml:space="preserve">Are the sources of repayment for debt {such as certificates of participation (COPs), bridge financing, revenue anticipation notes (RANs), selling of accounts receivables and other borrowing} stable, predictable, and other than unrestricted general fund?
</t>
  </si>
  <si>
    <t xml:space="preserve">If the charter school has issued debt, has its credit rating remained stable or improved in the current or prior two fiscal years?
</t>
  </si>
  <si>
    <t xml:space="preserve">If the charter school is self-insured, does the charter have a recent (every two years) actuarial study and a plan to pay for any unfunded liabilities?
</t>
  </si>
  <si>
    <t xml:space="preserve">If the charter school has debt (such as COPs, bridge financing, RANs, selling of accounts receivables and other borrowing), is the total of annual debt service payments no greater than 2% of the charter school’s unrestricted general fund revenues? 
</t>
  </si>
  <si>
    <t>17. Debt and Risk Management</t>
  </si>
  <si>
    <t>16. Multiyear Projections</t>
  </si>
  <si>
    <t xml:space="preserve">If the charter school has developed multiyear projections, do they include detailed assumptions that align with industry standards?   
</t>
  </si>
  <si>
    <t xml:space="preserve">To help calculate its multiyear projections, did the charter school prepare an accurate LCFF calculation with multiyear considerations?  
</t>
  </si>
  <si>
    <t xml:space="preserve">Does the charter school use its most current multiyear projection in making financial decisions?
</t>
  </si>
  <si>
    <t>15. Leadership and Stability</t>
  </si>
  <si>
    <t xml:space="preserve">Is training on financial management and budget provided to site and department administrators who are responsible for budget management?
</t>
  </si>
  <si>
    <t>Is there adherence to a monthly schedule for board meetings?</t>
  </si>
  <si>
    <t>Are board meeting agendas and minutes posted to the charter school’s website?</t>
  </si>
  <si>
    <t xml:space="preserve">Does the governing board adopt and revise policies, administrative regulations and/or bylaws annually?
</t>
  </si>
  <si>
    <t xml:space="preserve">Are newly adopted or revised policies and administrative regulations implemented, communicated and available to staff?
</t>
  </si>
  <si>
    <t xml:space="preserve">Are board members trained in areas such as the board’s role, governance, board policy, human resources, and community relations every two years?
</t>
  </si>
  <si>
    <t xml:space="preserve">Does the charter school have nonprofit exempt status that has not been revoked, denied or suspended?
</t>
  </si>
  <si>
    <t>14. Internal Controls and Fraud Prevention</t>
  </si>
  <si>
    <t xml:space="preserve">Does the charter school have controls that limit access to its financial system and include multiple levels of authorization?
</t>
  </si>
  <si>
    <t>Are the charter school’s financial system’s access and authorization controls reviewed and updated upon employment actions (e.g., resignations, terminations, promotions, or demotions) and at least annually?</t>
  </si>
  <si>
    <t>Does the charter school ensure that duties in the following areas are segregated, and that they are supervised and monitored?</t>
  </si>
  <si>
    <t xml:space="preserve">Are beginning balances for the new fiscal year posted and reconciled with the ending balances for each fund from the prior fiscal year?
</t>
  </si>
  <si>
    <t xml:space="preserve">Does the charter school review and clear prior year accruals by first interim?
</t>
  </si>
  <si>
    <t xml:space="preserve">Does the charter school reconcile all suspense accounts, including salaries and benefits, at least at each interim reporting period and at the close of the fiscal year? 
</t>
  </si>
  <si>
    <t xml:space="preserve">Has the charter school reconciled and closed the general ledger (books) within the time prescribed by the authorizer?
</t>
  </si>
  <si>
    <t xml:space="preserve">Does the charter school have processes and procedures to discourage and detect fraud?
</t>
  </si>
  <si>
    <t xml:space="preserve">Does the charter school maintain an independent fraud reporting hotline or other reporting service(s)?
</t>
  </si>
  <si>
    <t xml:space="preserve">Does the charter school have a process for collecting and following up on reports of possible fraud?
</t>
  </si>
  <si>
    <t xml:space="preserve">Does the charter school have an internal audit process?
</t>
  </si>
  <si>
    <t>13. Information Systems and Data Management</t>
  </si>
  <si>
    <t xml:space="preserve">Does the charter school use an integrated financial and human resources system?
</t>
  </si>
  <si>
    <t xml:space="preserve">Can the system(s) provide key financial and related data, including personnel information, to help the charter school make informed decisions?
</t>
  </si>
  <si>
    <t xml:space="preserve">Has the charter school accurately identified students who are eligible for free or reduced-price meals, English learners, and foster youth, in accordance with the LCFF and its LCAP?
</t>
  </si>
  <si>
    <t>12. General Fund - Current Year</t>
  </si>
  <si>
    <t xml:space="preserve">Does the charter school ensure that one-time revenues do not pay for ongoing expenditures?
</t>
  </si>
  <si>
    <t xml:space="preserve">If the charter school has received any uniform complaints or legal challenges regarding local use of supplemental and concentration grant funding in the current or two prior years, is it addressing the complaint(s)?
</t>
  </si>
  <si>
    <t xml:space="preserve">Does the charter school either ensure that restricted dollars are sufficient to pay for staff assigned to restricted programs or have a plan to fund these positions with unrestricted funds? 
</t>
  </si>
  <si>
    <t xml:space="preserve">Is the charter school using its restricted dollars fully by expending allocations for restricted programs within the required time?
</t>
  </si>
  <si>
    <t xml:space="preserve">Is the charter school able to maintain the minimum reserve for economic uncertainty in the two subsequent years?
</t>
  </si>
  <si>
    <t xml:space="preserve">If the charter school is not able to maintain the minimum reserve for economic uncertainty, does the multiyear financial projection include a board-approved plan to restore the reserve?
</t>
  </si>
  <si>
    <t>10. Facilities</t>
  </si>
  <si>
    <t xml:space="preserve">Does the charter school have sufficient and available capital outlay funds to cover all contracted obligations for capital facilities projects? 
</t>
  </si>
  <si>
    <t xml:space="preserve">Does the charter school properly track and account for facility-related projects?
</t>
  </si>
  <si>
    <t xml:space="preserve">Does the charter school use its facilities fully in accordance with the Office of Public School Construction’s loading standards?     
</t>
  </si>
  <si>
    <t xml:space="preserve">Does the charter school include facility needs (maintenance, repair, and operating requirements) when adopting a budget?
</t>
  </si>
  <si>
    <t xml:space="preserve">Has the charter school conducted regular facilities inspections and resolved any outstanding issues?
</t>
  </si>
  <si>
    <t xml:space="preserve">Does the charter school have an up-to-date long-range facilities master plan?
</t>
  </si>
  <si>
    <t xml:space="preserve">Do all applicable sites and departments review and verify their respective CALPADS data and correct it as needed before the report submission deadlines? 
</t>
  </si>
  <si>
    <t xml:space="preserve">Are the charter school’s enrollment projections and assumptions based on historical data, industry-standard methods, and other reasonable considerations?
</t>
  </si>
  <si>
    <t xml:space="preserve">Has the charter school certified its California Longitudinal Pupil Achievement Data System (CALPADS) data by the required deadlines (Fall 1, Fall 2, EOY) for the current and two prior years?
</t>
  </si>
  <si>
    <t xml:space="preserve">Does the charter school track historical enrollment and ADA data to establish future trends?
</t>
  </si>
  <si>
    <t xml:space="preserve">Does the charter school monitor and analyze enrollment and average daily attendance (ADA) data at least monthly through the second attendance reporting period (P2)?  
</t>
  </si>
  <si>
    <t xml:space="preserve">Has the charter school’s enrollment been increasing or remained stable for the current and two prior years?
</t>
  </si>
  <si>
    <t xml:space="preserve">If applicable, has the charter school submitted its Pupil Estimates for New or Significantly Expanding Charters (PENSEC) due to significant expansion?
</t>
  </si>
  <si>
    <t>9. Enrollment and Attendance</t>
  </si>
  <si>
    <t xml:space="preserve">Has the charter school completed an actuarial valuation in accordance with Governmental Accounting Standards Board (GASB) or Financial Accounting Standards Board (FASB) requirements to determine its unfunded liability for other post-employment benefits (OPEB)?                                                      </t>
  </si>
  <si>
    <t>Does the charter school have a plan to fund its liabilities for retiree health and welfare benefits?</t>
  </si>
  <si>
    <t>Has the charter school followed a policy to limit accrued vacation balances?</t>
  </si>
  <si>
    <t xml:space="preserve">If health insurance is offered, has the charter school conducted a verification and determination of eligibility for benefits for all active and retired employees and dependents within the last five years?
</t>
  </si>
  <si>
    <t xml:space="preserve">Does the charter school track, reconcile and report employees’ compensated leave balances?
</t>
  </si>
  <si>
    <t>8. Employee Benefits</t>
  </si>
  <si>
    <t xml:space="preserve">Is the charter school avoiding deficit spending in the current fiscal year? 
</t>
  </si>
  <si>
    <t xml:space="preserve">If the charter school has deficit spending in the current or two subsequent fiscal years, has the board approved and implemented a plan to reduce and/or eliminate deficit spending?
</t>
  </si>
  <si>
    <t xml:space="preserve">Has the charter school decreased deficit spending over the past two fiscal years?
</t>
  </si>
  <si>
    <t>6. Contributions and Transfers</t>
  </si>
  <si>
    <t xml:space="preserve">Does the charter school have a board-approved plan to eliminate, reduce or control any contributions/transfers from the unrestricted resources to restricted programs?
</t>
  </si>
  <si>
    <t xml:space="preserve">If any contributions/transfers were required for restricted programs in either of the prior two fiscal years, and this is still necessary in the current year, did the charter school budget for them at reasonable levels? 
</t>
  </si>
  <si>
    <t>5. Collective Bargaining and Unrepresented Employee Agreements or Compensation Agreements</t>
  </si>
  <si>
    <t xml:space="preserve">Has the charter school addressed whether salaries and/or benefits will be increased for all its employees for the prior two fiscal year(s)? 
</t>
  </si>
  <si>
    <t xml:space="preserve">Has the charter school addressed whether salaries and/or benefits will be increased for all its employees for the current year?
</t>
  </si>
  <si>
    <t xml:space="preserve">Does the charter accurately quantify the effects of increased salaries and/or benefits and include them in its budget and multiyear projections? 
</t>
  </si>
  <si>
    <t>Did the charter school analyze and identify related costs or savings, if any (e.g., statutory benefits, and step and column salary increase), for the current and subsequent years, and did it identify ongoing revenue sources or expenditure reductions to cover the estimated costs of salary and/or benefits increases?</t>
  </si>
  <si>
    <t xml:space="preserve">In the current and prior two fiscal years, has the charter school settled the total cost of the compensation increases at or under the funded cost-of-living adjustment (COLA)?
</t>
  </si>
  <si>
    <t xml:space="preserve">If compensation increases are still unresolved for the past two years, has the charter school identified resources to cover the estimated costs of settlements? 
</t>
  </si>
  <si>
    <t>4. Cash Management</t>
  </si>
  <si>
    <t xml:space="preserve">Does the charter school forecast its cash receipts and disbursements at least 18 months out, updating the actuals and reconciling the remaining months to the budget monthly to ensure cash flow needs are known?
</t>
  </si>
  <si>
    <t xml:space="preserve">Does the charter school have a reasonable plan to address cash flow needs during the current fiscal year and subsequent year?
</t>
  </si>
  <si>
    <t xml:space="preserve">Does the charter school have sufficient cash resources in its other funds/accounts to support its current and projected obligations?
</t>
  </si>
  <si>
    <t xml:space="preserve">If the charter school is managing cash through external borrowing, does the charter school’s cash flow projection include repayment based on the terms of the loan agreement?
</t>
  </si>
  <si>
    <t>3. Budget Monitoring and Updates</t>
  </si>
  <si>
    <t xml:space="preserve">Are actual revenues and expenses consistent with the most current budget?
</t>
  </si>
  <si>
    <t xml:space="preserve">Are budget revisions posted in the financial system at each interim report, at a minimum?
</t>
  </si>
  <si>
    <t xml:space="preserve">Are clearly written and articulated budget assumptions and notes that support budget revisions communicated to the board at each interim report, at a minimum?
</t>
  </si>
  <si>
    <t xml:space="preserve">If applicable, following board approval of increased compensation for employees (salary and/or benefits), does the charter school make necessary budget revisions in the financial system to reflect settlement costs before the next financial reporting period? </t>
  </si>
  <si>
    <t xml:space="preserve">Has the charter addressed any fiscal deficiencies the authorizer has identified in its oversight letters in the current and prior two fiscal years?
</t>
  </si>
  <si>
    <t xml:space="preserve">Does the charter prohibit processing of requisitions or purchase orders when the budget is insufficient to support the expenditure?
</t>
  </si>
  <si>
    <t xml:space="preserve">Does the charter encumber and adjust encumbrances for salaries and benefits?
</t>
  </si>
  <si>
    <t xml:space="preserve">Does the charter school develop and use written budget assumptions and multiyear projections that are reasonable, are supported by detailed calculations or other evidence, and have been clearly articulated?
</t>
  </si>
  <si>
    <t xml:space="preserve">Does the charter school use a budget development method other than a prior-year rollover budget, and if so, does that method include tasks such as review of prior year estimated actuals by major object code and removal of one-time revenues and expenses?
</t>
  </si>
  <si>
    <t xml:space="preserve">Does the charter school use position control data for budget development?
</t>
  </si>
  <si>
    <t xml:space="preserve">Did the charter school submit its SB 740 determination timely, if nonclassroom-based, and was it approved by CDE for full funding?
</t>
  </si>
  <si>
    <t xml:space="preserve">Does the charter school calculate the Local Control Funding Formula (LCFF) revenue correctly? If the LCFF is calculated for the charter school, has the charter school verified the data used within the calculation? </t>
  </si>
  <si>
    <t xml:space="preserve">Does the charter school budget reflect expending restricted funds before unrestricted funds?
</t>
  </si>
  <si>
    <t xml:space="preserve">Has the charter school refrained from including carryover funds in its adopted budget?
</t>
  </si>
  <si>
    <t xml:space="preserve">Other than objects in the 5700s and 7300s and appropriate abatements in accordance with the California School Accounting Manual, does the charter school avoid using negative or contra expenditure accounts?
</t>
  </si>
  <si>
    <t xml:space="preserve">Does the charter school have a documented policy and/or procedure for evaluating the proposed acceptance of grants and other types of restricted funds and the potential multiyear impact on the charter school's unrestricted fund?
</t>
  </si>
  <si>
    <t xml:space="preserve">Does the charter school adhere to a budget calendar that includes statutory due dates, major budget development tasks and deadlines, and the staff member/department responsible for completing them? </t>
  </si>
  <si>
    <t xml:space="preserve">Has the charter school corrected prior year audit findings without affecting its fiscal health (e.g., material apportionment or internal control findings)?
</t>
  </si>
  <si>
    <t xml:space="preserve">Has the independent audit report for the most recent fiscal year been completed and presented to the board within the statutory timeline?
</t>
  </si>
  <si>
    <t xml:space="preserve">Were the charter school's most recent and prior two audit reports free of findings of material weaknesses?
</t>
  </si>
  <si>
    <t xml:space="preserve">Has the charter school corrected all reported audit findings from the current and past two audits?
</t>
  </si>
  <si>
    <t>1. Annual Independent Audit Report</t>
  </si>
  <si>
    <t>2. Budget Development and Adoption</t>
  </si>
  <si>
    <t>15.10</t>
  </si>
  <si>
    <t>14.10</t>
  </si>
  <si>
    <t xml:space="preserve">If intercharter borrowing or transfers occur, are those funds documented and reconciled? 
</t>
  </si>
  <si>
    <t>11. Fund Balance/Net Position and Reserve for Economic Uncertainty</t>
  </si>
  <si>
    <t xml:space="preserve">For the most recent and two prior fiscal years, have the interim reports and the unaudited actuals been adopted and filed with the chartering authority and the county superintendent of schools within the timelines established in Education Code?
</t>
  </si>
  <si>
    <t xml:space="preserve">Is the charter school projected to avoid deficit spending in both of the two subsequent fiscal years?
</t>
  </si>
  <si>
    <t xml:space="preserve">Is the percentage of the charter school’s unrestricted expenditure budget that is allocated to salaries and benefits at or below the district statewide average for the current year?
</t>
  </si>
  <si>
    <t xml:space="preserve">Is the percentage of the charter school’s unrestricted expenditure budget that is allocated to salaries and benefits at or below the district statewide average for the two prior years?   
</t>
  </si>
  <si>
    <t>Does the charter school account for all program costs, including the maximum allowable indirect costs, for each restricted resource?</t>
  </si>
  <si>
    <t xml:space="preserve">If the charter school budgets for private revenues or donations, does it have a contingency plan should those revenues not materialize? 
</t>
  </si>
  <si>
    <t xml:space="preserve">Does the audit report disclose any charter management organization (CMO) or related party transactions?
</t>
  </si>
  <si>
    <t xml:space="preserve">Does the budget development process include input from parents and other key stakeholders (e.g., staff, administrators, the governing board, the community, etc.)?
</t>
  </si>
  <si>
    <t>Are all balance sheet accounts in the general ledger reconciled at least at each interim report and at year end close?</t>
  </si>
  <si>
    <t>7. Deficit Spending (Unrestricted General Fund)</t>
  </si>
  <si>
    <t xml:space="preserve">Does the charter school have a chief financial official who has been with the entity more than two years?
</t>
  </si>
  <si>
    <t xml:space="preserve">Does the charter school have a superintendent/executive director who has been with the entity more than two years?
</t>
  </si>
  <si>
    <t xml:space="preserve">Does the superintendent/executive director meet on a scheduled and regular basis with all members of their administrative team?
</t>
  </si>
  <si>
    <r>
      <t>Does the charter school have adequate cash reserves to ensure it can meet</t>
    </r>
    <r>
      <rPr>
        <sz val="10"/>
        <color rgb="FFFF0000"/>
        <rFont val="Arial"/>
        <family val="2"/>
      </rPr>
      <t xml:space="preserve"> </t>
    </r>
    <r>
      <rPr>
        <sz val="10"/>
        <rFont val="Arial"/>
        <family val="2"/>
      </rPr>
      <t>its financial obligations in the current and two subsequent years?</t>
    </r>
  </si>
  <si>
    <t>14.8, 14.11</t>
  </si>
  <si>
    <t>2.6, 2.8, 3.5</t>
  </si>
  <si>
    <t>2.6, 2.8, 2.13, 9.6, 9.8</t>
  </si>
  <si>
    <t>2.1, 2.2, 2.4, 2.5, 2.9, 3.1, 3.3, 16.1</t>
  </si>
  <si>
    <t>2.1, 2.7, 2.9, 3.1, 12.6, 16.2</t>
  </si>
  <si>
    <t>2.1, 2.7, 12.6</t>
  </si>
  <si>
    <t xml:space="preserve">The Fiscal Crisis and Management Assistance Team (FCMAT) has developed the Fiscal Health Risk Analysis (FHRA) as a tool to help evaluate a charter school's fiscal health and risk of insolvency in the current and two subsequent fiscal years.
The FHRA includes 19 sections, each containing specific questions. In this Excel file, each question in every section must be answered with a "Yes," "No," or "N/A" for the scoring at the end to be accurate. Unanswered questions will  be counted as "no" answers and thus will raise a charter school's risk score. 
Each section and specific question is included based on FCMAT’s work since its inception; they are the common indicators of risk or potential insolvency for charter schools that have neared insolvency .or have failed. Each section of this analysis is critical, and lack of attention to these critical areas will eventually lead to a charter school’s failure. The analysis focuses on essential functions and processes to determine the level of risk at the time of assessment.
The greater the number of “no” answers to the questions in the analysis, the greater the potential risk of insolvency or fiscal issues for the charter. Not all sections in the analysis and not all questions within each section carry equal weight; some areas carry higher risk and thus count more heavily toward or against a charter’s fiscal stability percentage.
For this tool, a score of 40% or more is considered high risk; a score of 25%-39% is considered moderate risk; and a score of 24% or lower is considered low risk.
Identifying issues early is the key to maintaining fiscal health. Diligent planning will enable a charter school to better understand its financial objectives and strategies to sustain a high level of fiscal efficiency and overall solvency. A charter school should consider completing the FHRA annually to assess its own fiscal health risk and progress over time. </t>
  </si>
  <si>
    <t xml:space="preserve">Is the charter school able to maintain the minimum reserve for economic uncertainty in 
the current year in accordance with best practices and as defined by 5 CCR 15450?
</t>
  </si>
  <si>
    <t xml:space="preserve">Have the local control accountability plan (LCAP) and the budget been adopted within statutory timelines established by Education Code Section 47604.33 and submitted to the authorizer and county office of education by July 1 for the current and past two fiscal years?
</t>
  </si>
  <si>
    <t xml:space="preserve">Are cash and investment accounts held by the charter school reconciled monthly?
</t>
  </si>
  <si>
    <t xml:space="preserve">Does the charter school’s short-term cash flow plan accurately account for accounts receivable factoring or other forms of cash advances or borrowing?
</t>
  </si>
  <si>
    <t xml:space="preserve">Do charter school sites maintain an accurate record of daily enrollment and attendance that is reconciled monthly at the site and total charter school levels?
</t>
  </si>
  <si>
    <t xml:space="preserve">Is the charter school's projected unrestricted fund balance stable or increasing in the two subsequent fiscal years?
</t>
  </si>
  <si>
    <t>If the charter school has unfunded or contingent liabilities or one-time costs, does the unrestricted fund balance include reserves above the recommended reserve level?</t>
  </si>
  <si>
    <t xml:space="preserve">Is the charter school’s management staff without a conflict of interest, defined as a related party with the  organization CMO or other related service provider?  
</t>
  </si>
  <si>
    <t xml:space="preserve">Does the charter school develop multiyear projections for a minimum of two subsequent fiscal years? 
</t>
  </si>
  <si>
    <t>Certified California Longitudinal Pupil Achievement Data System (CALPADS) enrollment reports (1.1 and 1.17) for the current and three prior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</si>
</sst>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0000000000%"/>
  </numFmts>
  <fonts count="30" x14ac:knownFonts="1">
    <font>
      <sz val="11"/>
      <color theme="1"/>
      <name val="Calibri"/>
      <family val="2"/>
      <scheme val="minor"/>
    </font>
    <font>
      <sz val="11"/>
      <color theme="1"/>
      <name val="Arial"/>
      <family val="2"/>
    </font>
    <font>
      <b/>
      <sz val="18"/>
      <color theme="1"/>
      <name val="Eras Bold ITC"/>
      <family val="2"/>
    </font>
    <font>
      <b/>
      <i/>
      <sz val="18"/>
      <color theme="2" tint="-0.499984740745262"/>
      <name val="Arial"/>
      <family val="2"/>
    </font>
    <font>
      <sz val="11"/>
      <color theme="1"/>
      <name val="Calibri"/>
      <family val="2"/>
      <scheme val="minor"/>
    </font>
    <font>
      <b/>
      <sz val="11"/>
      <color theme="1"/>
      <name val="Arial"/>
      <family val="2"/>
    </font>
    <font>
      <sz val="10"/>
      <color theme="1"/>
      <name val="Arial"/>
      <family val="2"/>
    </font>
    <font>
      <sz val="10"/>
      <name val="Arial"/>
      <family val="2"/>
    </font>
    <font>
      <b/>
      <sz val="10"/>
      <color theme="1"/>
      <name val="Arial"/>
      <family val="2"/>
    </font>
    <font>
      <i/>
      <sz val="10"/>
      <name val="Arial"/>
      <family val="2"/>
    </font>
    <font>
      <b/>
      <sz val="10"/>
      <name val="Arial"/>
      <family val="2"/>
    </font>
    <font>
      <b/>
      <sz val="24"/>
      <name val="Eras Bold ITC"/>
      <family val="2"/>
    </font>
    <font>
      <b/>
      <sz val="18"/>
      <name val="Eras Bold ITC"/>
      <family val="2"/>
    </font>
    <font>
      <b/>
      <i/>
      <sz val="18"/>
      <name val="Arial"/>
      <family val="2"/>
    </font>
    <font>
      <b/>
      <sz val="14"/>
      <name val="Arial"/>
      <family val="2"/>
    </font>
    <font>
      <i/>
      <sz val="11"/>
      <name val="Arial"/>
      <family val="2"/>
    </font>
    <font>
      <b/>
      <sz val="11"/>
      <name val="Arial"/>
      <family val="2"/>
    </font>
    <font>
      <b/>
      <sz val="18"/>
      <name val="Arial"/>
      <family val="2"/>
    </font>
    <font>
      <i/>
      <sz val="8"/>
      <color theme="1"/>
      <name val="Arial"/>
      <family val="2"/>
    </font>
    <font>
      <sz val="9"/>
      <color theme="1"/>
      <name val="Arial"/>
      <family val="2"/>
    </font>
    <font>
      <b/>
      <sz val="20"/>
      <name val="Eras Bold ITC"/>
      <family val="2"/>
    </font>
    <font>
      <sz val="11"/>
      <name val="Calibri"/>
      <family val="2"/>
      <scheme val="minor"/>
    </font>
    <font>
      <b/>
      <sz val="11"/>
      <name val="Calibri"/>
      <family val="2"/>
      <scheme val="minor"/>
    </font>
    <font>
      <b/>
      <u/>
      <sz val="11"/>
      <name val="Calibri"/>
      <family val="2"/>
      <scheme val="minor"/>
    </font>
    <font>
      <i/>
      <sz val="9"/>
      <name val="Calibri"/>
      <family val="2"/>
      <scheme val="minor"/>
    </font>
    <font>
      <sz val="8"/>
      <name val="Calibri"/>
      <family val="2"/>
      <scheme val="minor"/>
    </font>
    <font>
      <sz val="11"/>
      <color rgb="FF000000"/>
      <name val="Calibri"/>
      <family val="2"/>
      <scheme val="minor"/>
    </font>
    <font>
      <b/>
      <u/>
      <sz val="10"/>
      <name val="Arial"/>
      <family val="2"/>
    </font>
    <font>
      <b/>
      <sz val="14"/>
      <color theme="0"/>
      <name val="Arial"/>
      <family val="2"/>
    </font>
    <font>
      <sz val="10"/>
      <color rgb="FFFF0000"/>
      <name val="Arial"/>
      <family val="2"/>
    </font>
  </fonts>
  <fills count="6">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11">
    <border>
      <left/>
      <right/>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diagonal/>
    </border>
    <border>
      <left/>
      <right/>
      <top/>
      <bottom style="medium">
        <color indexed="64"/>
      </bottom>
      <diagonal/>
    </border>
    <border>
      <left/>
      <right/>
      <top/>
      <bottom style="thin">
        <color indexed="64"/>
      </bottom>
      <diagonal/>
    </border>
    <border>
      <left/>
      <right/>
      <top style="hair">
        <color auto="1"/>
      </top>
      <bottom/>
      <diagonal/>
    </border>
    <border>
      <left/>
      <right/>
      <top/>
      <bottom style="dashed">
        <color auto="1"/>
      </bottom>
      <diagonal/>
    </border>
    <border>
      <left/>
      <right/>
      <top style="dashed">
        <color auto="1"/>
      </top>
      <bottom style="dashed">
        <color auto="1"/>
      </bottom>
      <diagonal/>
    </border>
    <border>
      <left/>
      <right/>
      <top style="dashed">
        <color auto="1"/>
      </top>
      <bottom/>
      <diagonal/>
    </border>
    <border>
      <left/>
      <right/>
      <top style="dashed">
        <color auto="1"/>
      </top>
      <bottom style="thin">
        <color indexed="64"/>
      </bottom>
      <diagonal/>
    </border>
  </borders>
  <cellStyleXfs count="2">
    <xf numFmtId="0" fontId="0" fillId="0" borderId="0"/>
    <xf numFmtId="9" fontId="4" fillId="0" borderId="0" applyFont="0" applyFill="0" applyBorder="0" applyAlignment="0" applyProtection="0"/>
  </cellStyleXfs>
  <cellXfs count="102">
    <xf numFmtId="0" fontId="0" fillId="0" borderId="0" xfId="0"/>
    <xf numFmtId="164" fontId="1" fillId="0" borderId="0" xfId="1" applyNumberFormat="1" applyFont="1" applyFill="1" applyBorder="1" applyAlignment="1" applyProtection="1">
      <alignment horizontal="center" vertical="center"/>
    </xf>
    <xf numFmtId="10" fontId="1" fillId="0" borderId="0" xfId="1" applyNumberFormat="1" applyFont="1" applyFill="1" applyBorder="1" applyAlignment="1" applyProtection="1">
      <alignment horizontal="center" vertical="center"/>
    </xf>
    <xf numFmtId="0" fontId="11" fillId="0" borderId="0" xfId="0" applyFont="1"/>
    <xf numFmtId="0" fontId="2" fillId="0" borderId="0" xfId="0" applyFont="1"/>
    <xf numFmtId="0" fontId="1" fillId="0" borderId="0" xfId="0" applyFont="1" applyAlignment="1">
      <alignment horizontal="center" vertical="center"/>
    </xf>
    <xf numFmtId="0" fontId="1" fillId="0" borderId="0" xfId="0" applyFont="1"/>
    <xf numFmtId="0" fontId="1" fillId="0" borderId="0" xfId="0" applyFont="1" applyAlignment="1">
      <alignment horizontal="left" wrapText="1"/>
    </xf>
    <xf numFmtId="0" fontId="20" fillId="0" borderId="0" xfId="0" applyFont="1"/>
    <xf numFmtId="0" fontId="1" fillId="0" borderId="0" xfId="0" applyFont="1" applyAlignment="1">
      <alignment vertical="center"/>
    </xf>
    <xf numFmtId="0" fontId="3" fillId="0" borderId="3" xfId="0" applyFont="1" applyBorder="1"/>
    <xf numFmtId="0" fontId="5" fillId="0" borderId="3" xfId="0"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xf numFmtId="0" fontId="1" fillId="0" borderId="3" xfId="0" applyFont="1" applyBorder="1" applyAlignment="1">
      <alignment horizontal="left" wrapText="1"/>
    </xf>
    <xf numFmtId="0" fontId="10" fillId="0" borderId="0" xfId="0" applyFont="1" applyAlignment="1">
      <alignment horizontal="left" vertical="center"/>
    </xf>
    <xf numFmtId="0" fontId="3" fillId="0" borderId="0" xfId="0" applyFont="1"/>
    <xf numFmtId="164" fontId="8" fillId="0" borderId="0" xfId="1" applyNumberFormat="1" applyFont="1" applyFill="1" applyBorder="1" applyAlignment="1" applyProtection="1">
      <alignment horizontal="center" vertical="center"/>
    </xf>
    <xf numFmtId="10" fontId="8" fillId="0" borderId="0" xfId="0" applyNumberFormat="1" applyFont="1" applyAlignment="1">
      <alignment horizontal="center" vertical="center"/>
    </xf>
    <xf numFmtId="0" fontId="1" fillId="0" borderId="0" xfId="0" applyFont="1" applyAlignment="1">
      <alignment horizontal="left" vertical="center" indent="2"/>
    </xf>
    <xf numFmtId="165" fontId="1" fillId="0" borderId="0" xfId="0" applyNumberFormat="1" applyFont="1" applyAlignment="1">
      <alignment horizontal="center" vertical="center"/>
    </xf>
    <xf numFmtId="0" fontId="1" fillId="0" borderId="0" xfId="0" applyFont="1" applyAlignment="1">
      <alignment horizontal="left" vertical="center"/>
    </xf>
    <xf numFmtId="10" fontId="1" fillId="0" borderId="0" xfId="0" applyNumberFormat="1" applyFont="1" applyAlignment="1">
      <alignment horizontal="center" vertical="center"/>
    </xf>
    <xf numFmtId="0" fontId="18" fillId="0" borderId="0" xfId="0" applyFont="1" applyAlignment="1">
      <alignment horizontal="left" vertical="center" wrapText="1"/>
    </xf>
    <xf numFmtId="0" fontId="1" fillId="0" borderId="0" xfId="0" applyFont="1" applyFill="1" applyAlignment="1">
      <alignment horizontal="center" vertical="center"/>
    </xf>
    <xf numFmtId="0" fontId="21" fillId="0" borderId="0" xfId="0" applyFont="1" applyAlignment="1">
      <alignment vertical="top"/>
    </xf>
    <xf numFmtId="0" fontId="21" fillId="0" borderId="0" xfId="0" applyFont="1" applyAlignment="1">
      <alignment horizontal="left" vertical="top" wrapText="1"/>
    </xf>
    <xf numFmtId="0" fontId="21" fillId="0" borderId="0" xfId="0" applyFont="1" applyAlignment="1">
      <alignment horizontal="left" vertical="top"/>
    </xf>
    <xf numFmtId="0" fontId="21" fillId="0" borderId="0" xfId="0" applyFont="1" applyAlignment="1">
      <alignment horizontal="left"/>
    </xf>
    <xf numFmtId="0" fontId="16" fillId="0" borderId="3" xfId="0" quotePrefix="1" applyFont="1" applyBorder="1"/>
    <xf numFmtId="0" fontId="21" fillId="0" borderId="0" xfId="0" applyFont="1"/>
    <xf numFmtId="49" fontId="21" fillId="0" borderId="0" xfId="0" applyNumberFormat="1" applyFont="1" applyAlignment="1">
      <alignment horizontal="center" vertical="top"/>
    </xf>
    <xf numFmtId="49" fontId="22" fillId="2" borderId="7" xfId="0" applyNumberFormat="1" applyFont="1" applyFill="1" applyBorder="1" applyAlignment="1">
      <alignment horizontal="center" vertical="top" wrapText="1"/>
    </xf>
    <xf numFmtId="49" fontId="21" fillId="0" borderId="8" xfId="0" applyNumberFormat="1" applyFont="1" applyBorder="1" applyAlignment="1">
      <alignment horizontal="center" vertical="top"/>
    </xf>
    <xf numFmtId="0" fontId="0" fillId="0" borderId="8" xfId="0" applyBorder="1" applyAlignment="1">
      <alignment vertical="center" wrapText="1"/>
    </xf>
    <xf numFmtId="0" fontId="0" fillId="0" borderId="8" xfId="0" applyBorder="1" applyAlignment="1">
      <alignment horizontal="center" vertical="center" wrapText="1"/>
    </xf>
    <xf numFmtId="49" fontId="0" fillId="0" borderId="8" xfId="0" applyNumberFormat="1" applyBorder="1" applyAlignment="1">
      <alignment horizontal="center" vertical="center"/>
    </xf>
    <xf numFmtId="49" fontId="21" fillId="0" borderId="9" xfId="0" applyNumberFormat="1" applyFont="1" applyBorder="1" applyAlignment="1">
      <alignment horizontal="center" vertical="top"/>
    </xf>
    <xf numFmtId="0" fontId="0" fillId="0" borderId="9" xfId="0" applyBorder="1" applyAlignment="1">
      <alignment vertical="center" wrapText="1"/>
    </xf>
    <xf numFmtId="0" fontId="0" fillId="0" borderId="9" xfId="0" applyBorder="1" applyAlignment="1">
      <alignment horizontal="center" vertical="center" wrapText="1"/>
    </xf>
    <xf numFmtId="49" fontId="21" fillId="0" borderId="7" xfId="0" applyNumberFormat="1" applyFont="1" applyBorder="1" applyAlignment="1">
      <alignment horizontal="center" vertical="top"/>
    </xf>
    <xf numFmtId="0" fontId="0" fillId="0" borderId="7" xfId="0" applyBorder="1" applyAlignment="1">
      <alignment vertical="center" wrapText="1"/>
    </xf>
    <xf numFmtId="0" fontId="0" fillId="0" borderId="7" xfId="0" applyBorder="1" applyAlignment="1">
      <alignment horizontal="center" vertical="center" wrapText="1"/>
    </xf>
    <xf numFmtId="49" fontId="0" fillId="0" borderId="7" xfId="0" applyNumberFormat="1" applyBorder="1" applyAlignment="1">
      <alignment horizontal="center" vertical="center"/>
    </xf>
    <xf numFmtId="0" fontId="22" fillId="2" borderId="7" xfId="0" applyFont="1" applyFill="1" applyBorder="1" applyAlignment="1">
      <alignment horizontal="left" wrapText="1"/>
    </xf>
    <xf numFmtId="0" fontId="22" fillId="2" borderId="7" xfId="0" applyFont="1" applyFill="1" applyBorder="1" applyAlignment="1">
      <alignment horizontal="center" wrapText="1"/>
    </xf>
    <xf numFmtId="0" fontId="1" fillId="0" borderId="0" xfId="0" applyFont="1" applyFill="1" applyAlignment="1">
      <alignment horizontal="right" vertical="center" indent="2"/>
    </xf>
    <xf numFmtId="0" fontId="7" fillId="4" borderId="1" xfId="0" applyFont="1" applyFill="1" applyBorder="1" applyAlignment="1">
      <alignment wrapText="1"/>
    </xf>
    <xf numFmtId="0" fontId="15" fillId="0" borderId="0" xfId="0" applyFont="1" applyFill="1" applyBorder="1" applyAlignment="1">
      <alignment horizontal="left" vertical="top" indent="2"/>
    </xf>
    <xf numFmtId="0" fontId="7" fillId="4" borderId="1" xfId="0" applyFont="1" applyFill="1" applyBorder="1" applyAlignment="1" applyProtection="1">
      <alignment horizontal="center" vertical="top" wrapText="1"/>
      <protection locked="0"/>
    </xf>
    <xf numFmtId="0" fontId="21" fillId="0" borderId="0" xfId="0" applyFont="1" applyBorder="1"/>
    <xf numFmtId="0" fontId="21" fillId="0" borderId="0" xfId="0" applyFont="1" applyFill="1" applyBorder="1"/>
    <xf numFmtId="0" fontId="7" fillId="0" borderId="0" xfId="0" applyFont="1" applyFill="1" applyBorder="1" applyAlignment="1">
      <alignment wrapText="1"/>
    </xf>
    <xf numFmtId="0" fontId="21" fillId="5" borderId="0" xfId="0" applyFont="1" applyFill="1"/>
    <xf numFmtId="0" fontId="11" fillId="5" borderId="0" xfId="0" applyFont="1" applyFill="1" applyBorder="1" applyAlignment="1"/>
    <xf numFmtId="0" fontId="12" fillId="5" borderId="0" xfId="0" applyFont="1" applyFill="1" applyBorder="1"/>
    <xf numFmtId="0" fontId="20" fillId="5" borderId="0" xfId="0" applyFont="1" applyFill="1" applyBorder="1" applyAlignment="1"/>
    <xf numFmtId="0" fontId="10" fillId="5" borderId="0" xfId="0" applyFont="1" applyFill="1" applyBorder="1" applyAlignment="1">
      <alignment vertical="center"/>
    </xf>
    <xf numFmtId="0" fontId="13" fillId="5" borderId="0" xfId="0" applyFont="1" applyFill="1" applyBorder="1"/>
    <xf numFmtId="0" fontId="9" fillId="5" borderId="0" xfId="0" applyFont="1" applyFill="1" applyBorder="1" applyAlignment="1" applyProtection="1">
      <alignment horizontal="left" vertical="center"/>
      <protection locked="0"/>
    </xf>
    <xf numFmtId="0" fontId="10" fillId="5" borderId="0" xfId="0" applyFont="1" applyFill="1" applyBorder="1" applyAlignment="1">
      <alignment horizontal="center" vertical="center"/>
    </xf>
    <xf numFmtId="0" fontId="14" fillId="5" borderId="1" xfId="0" applyFont="1" applyFill="1" applyBorder="1"/>
    <xf numFmtId="0" fontId="7" fillId="5" borderId="0" xfId="0" applyFont="1" applyFill="1" applyBorder="1" applyAlignment="1">
      <alignment horizontal="left" vertical="top" wrapText="1" indent="2"/>
    </xf>
    <xf numFmtId="0" fontId="15" fillId="5" borderId="0" xfId="0" applyFont="1" applyFill="1" applyBorder="1" applyAlignment="1">
      <alignment horizontal="left" vertical="top" indent="2"/>
    </xf>
    <xf numFmtId="0" fontId="15" fillId="5" borderId="1" xfId="0" applyFont="1" applyFill="1" applyBorder="1"/>
    <xf numFmtId="0" fontId="15" fillId="5" borderId="0" xfId="0" applyFont="1" applyFill="1" applyBorder="1"/>
    <xf numFmtId="0" fontId="7" fillId="5" borderId="0" xfId="0" applyFont="1" applyFill="1" applyBorder="1" applyAlignment="1">
      <alignment horizontal="left" vertical="center" wrapText="1" indent="2"/>
    </xf>
    <xf numFmtId="0" fontId="21" fillId="5" borderId="0" xfId="0" applyFont="1" applyFill="1" applyBorder="1"/>
    <xf numFmtId="0" fontId="7" fillId="5" borderId="1" xfId="0" applyFont="1" applyFill="1" applyBorder="1" applyAlignment="1">
      <alignment wrapText="1"/>
    </xf>
    <xf numFmtId="0" fontId="7" fillId="5" borderId="0" xfId="0" applyFont="1" applyFill="1" applyBorder="1" applyAlignment="1">
      <alignment horizontal="left" vertical="top" wrapText="1" indent="4"/>
    </xf>
    <xf numFmtId="0" fontId="7" fillId="5" borderId="0" xfId="0" applyFont="1" applyFill="1" applyBorder="1" applyAlignment="1">
      <alignment wrapText="1"/>
    </xf>
    <xf numFmtId="0" fontId="17" fillId="5" borderId="4" xfId="0" applyFont="1" applyFill="1" applyBorder="1" applyAlignment="1">
      <alignment horizontal="left" vertical="center" indent="2"/>
    </xf>
    <xf numFmtId="164" fontId="17" fillId="5" borderId="2" xfId="1" applyNumberFormat="1" applyFont="1" applyFill="1" applyBorder="1"/>
    <xf numFmtId="0" fontId="21" fillId="5" borderId="0" xfId="0" applyFont="1" applyFill="1" applyAlignment="1">
      <alignment vertical="top"/>
    </xf>
    <xf numFmtId="0" fontId="14" fillId="5" borderId="1" xfId="0" applyFont="1" applyFill="1" applyBorder="1" applyAlignment="1">
      <alignment vertical="top"/>
    </xf>
    <xf numFmtId="0" fontId="21" fillId="3" borderId="0" xfId="0" applyFont="1" applyFill="1" applyAlignment="1">
      <alignment horizontal="center" vertical="top"/>
    </xf>
    <xf numFmtId="0" fontId="14" fillId="5" borderId="1" xfId="0" applyFont="1" applyFill="1" applyBorder="1" applyAlignment="1">
      <alignment horizontal="left"/>
    </xf>
    <xf numFmtId="0" fontId="21" fillId="5" borderId="0" xfId="0" quotePrefix="1" applyFont="1" applyFill="1" applyAlignment="1">
      <alignment horizontal="right" vertical="top"/>
    </xf>
    <xf numFmtId="0" fontId="27" fillId="5" borderId="0" xfId="0" applyFont="1" applyFill="1" applyBorder="1" applyAlignment="1">
      <alignment horizontal="center" vertical="center"/>
    </xf>
    <xf numFmtId="0" fontId="10" fillId="5" borderId="0" xfId="0" applyFont="1" applyFill="1" applyBorder="1" applyAlignment="1" applyProtection="1">
      <alignment horizontal="left" vertical="top" wrapText="1"/>
    </xf>
    <xf numFmtId="0" fontId="28" fillId="5" borderId="1" xfId="0" applyFont="1" applyFill="1" applyBorder="1"/>
    <xf numFmtId="0" fontId="21" fillId="0" borderId="0" xfId="0" applyFont="1" applyAlignment="1">
      <alignment horizontal="center" vertical="top"/>
    </xf>
    <xf numFmtId="0" fontId="21" fillId="0" borderId="5" xfId="0" applyFont="1" applyBorder="1" applyAlignment="1">
      <alignment horizontal="center" vertical="top"/>
    </xf>
    <xf numFmtId="0" fontId="21" fillId="0" borderId="0" xfId="0" applyFont="1" applyBorder="1" applyAlignment="1">
      <alignment horizontal="center" vertical="top"/>
    </xf>
    <xf numFmtId="0" fontId="21" fillId="3" borderId="0" xfId="0" applyFont="1" applyFill="1" applyAlignment="1">
      <alignment horizontal="left" vertical="top"/>
    </xf>
    <xf numFmtId="0" fontId="21" fillId="5" borderId="0" xfId="0" applyFont="1" applyFill="1" applyBorder="1" applyAlignment="1">
      <alignment horizontal="center" vertical="top"/>
    </xf>
    <xf numFmtId="0" fontId="21" fillId="0" borderId="0" xfId="0" applyFont="1" applyFill="1" applyAlignment="1">
      <alignment horizontal="center" vertical="top"/>
    </xf>
    <xf numFmtId="0" fontId="21" fillId="0" borderId="0" xfId="0" applyFont="1" applyFill="1" applyBorder="1" applyAlignment="1">
      <alignment horizontal="center" vertical="top"/>
    </xf>
    <xf numFmtId="0" fontId="23" fillId="0" borderId="0" xfId="0" applyFont="1" applyAlignment="1">
      <alignment horizontal="right" vertical="top"/>
    </xf>
    <xf numFmtId="0" fontId="23" fillId="0" borderId="0" xfId="0" applyFont="1" applyAlignment="1">
      <alignment horizontal="center" vertical="top"/>
    </xf>
    <xf numFmtId="0" fontId="0" fillId="5" borderId="8" xfId="0" applyFill="1" applyBorder="1" applyAlignment="1">
      <alignment vertical="center" wrapText="1"/>
    </xf>
    <xf numFmtId="0" fontId="0" fillId="5" borderId="8" xfId="0" applyFill="1" applyBorder="1" applyAlignment="1">
      <alignment horizontal="center" vertical="center" wrapText="1"/>
    </xf>
    <xf numFmtId="2" fontId="21" fillId="5" borderId="0" xfId="0" applyNumberFormat="1" applyFont="1" applyFill="1" applyAlignment="1">
      <alignment vertical="top"/>
    </xf>
    <xf numFmtId="0" fontId="15" fillId="4" borderId="0" xfId="0" applyFont="1" applyFill="1" applyBorder="1" applyAlignment="1" applyProtection="1">
      <alignment horizontal="left" vertical="top" wrapText="1" indent="2"/>
      <protection locked="0"/>
    </xf>
    <xf numFmtId="0" fontId="19" fillId="0" borderId="0" xfId="0" applyFont="1" applyAlignment="1">
      <alignment horizontal="left" vertical="top" wrapText="1"/>
    </xf>
    <xf numFmtId="0" fontId="6" fillId="0" borderId="0" xfId="0" applyFont="1" applyAlignment="1">
      <alignment horizontal="left" vertical="top" wrapText="1"/>
    </xf>
    <xf numFmtId="0" fontId="21" fillId="0" borderId="0" xfId="0" applyFont="1" applyAlignment="1">
      <alignment horizontal="center" vertical="top" wrapText="1"/>
    </xf>
    <xf numFmtId="0" fontId="14" fillId="5" borderId="0" xfId="0" applyFont="1" applyFill="1" applyBorder="1" applyAlignment="1">
      <alignment horizontal="left" vertical="top"/>
    </xf>
    <xf numFmtId="0" fontId="14" fillId="5" borderId="0" xfId="0" applyFont="1" applyFill="1" applyBorder="1" applyAlignment="1">
      <alignment horizontal="left" vertical="top" wrapText="1"/>
    </xf>
    <xf numFmtId="0" fontId="10" fillId="5" borderId="6" xfId="0" applyFont="1" applyFill="1" applyBorder="1" applyAlignment="1">
      <alignment horizontal="left" vertical="top" wrapText="1"/>
    </xf>
    <xf numFmtId="0" fontId="22" fillId="5" borderId="6" xfId="0" applyFont="1" applyFill="1" applyBorder="1" applyAlignment="1" applyProtection="1">
      <alignment horizontal="left"/>
    </xf>
    <xf numFmtId="49" fontId="22" fillId="4" borderId="10" xfId="0" applyNumberFormat="1" applyFont="1" applyFill="1" applyBorder="1" applyAlignment="1">
      <alignment horizontal="left" vertical="top"/>
    </xf>
  </cellXfs>
  <cellStyles count="2">
    <cellStyle name="Normal" xfId="0" builtinId="0"/>
    <cellStyle name="Percent" xfId="1" builtinId="5"/>
  </cellStyles>
  <dxfs count="0"/>
  <tableStyles count="0" defaultTableStyle="TableStyleMedium2" defaultPivotStyle="PivotStyleLight16"/>
  <colors>
    <mruColors>
      <color rgb="FF00CC00"/>
      <color rgb="FFFF0000"/>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4648201</xdr:colOff>
      <xdr:row>0</xdr:row>
      <xdr:rowOff>47624</xdr:rowOff>
    </xdr:from>
    <xdr:to>
      <xdr:col>1</xdr:col>
      <xdr:colOff>4648201</xdr:colOff>
      <xdr:row>2</xdr:row>
      <xdr:rowOff>594518</xdr:rowOff>
    </xdr:to>
    <xdr:pic>
      <xdr:nvPicPr>
        <xdr:cNvPr id="2" name="Picture 1">
          <a:extLst>
            <a:ext uri="{FF2B5EF4-FFF2-40B4-BE49-F238E27FC236}">
              <a16:creationId xmlns:a16="http://schemas.microsoft.com/office/drawing/2014/main" id="{70FF649E-D3DF-4E29-B4BA-F5E2DC4DE6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48201" y="47624"/>
          <a:ext cx="1895792" cy="1021334"/>
        </a:xfrm>
        <a:prstGeom prst="rect">
          <a:avLst/>
        </a:prstGeom>
      </xdr:spPr>
    </xdr:pic>
    <xdr:clientData/>
  </xdr:twoCellAnchor>
  <xdr:twoCellAnchor editAs="oneCell">
    <xdr:from>
      <xdr:col>1</xdr:col>
      <xdr:colOff>4561474</xdr:colOff>
      <xdr:row>0</xdr:row>
      <xdr:rowOff>114300</xdr:rowOff>
    </xdr:from>
    <xdr:to>
      <xdr:col>3</xdr:col>
      <xdr:colOff>661455</xdr:colOff>
      <xdr:row>1</xdr:row>
      <xdr:rowOff>180927</xdr:rowOff>
    </xdr:to>
    <xdr:pic>
      <xdr:nvPicPr>
        <xdr:cNvPr id="5" name="Picture 4">
          <a:extLst>
            <a:ext uri="{FF2B5EF4-FFF2-40B4-BE49-F238E27FC236}">
              <a16:creationId xmlns:a16="http://schemas.microsoft.com/office/drawing/2014/main" id="{0067FBBA-934E-44CD-B072-C5C98384948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561474" y="114300"/>
          <a:ext cx="2144026" cy="8229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5596758</xdr:colOff>
      <xdr:row>0</xdr:row>
      <xdr:rowOff>183173</xdr:rowOff>
    </xdr:from>
    <xdr:to>
      <xdr:col>2</xdr:col>
      <xdr:colOff>579085</xdr:colOff>
      <xdr:row>3</xdr:row>
      <xdr:rowOff>6975</xdr:rowOff>
    </xdr:to>
    <xdr:pic>
      <xdr:nvPicPr>
        <xdr:cNvPr id="4" name="Picture 3">
          <a:extLst>
            <a:ext uri="{FF2B5EF4-FFF2-40B4-BE49-F238E27FC236}">
              <a16:creationId xmlns:a16="http://schemas.microsoft.com/office/drawing/2014/main" id="{BE3859AE-D893-4A32-828D-6E7ADCFB17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36373" y="183173"/>
          <a:ext cx="1843649" cy="84130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829A7-E8A9-489E-9296-21C81B527B4F}">
  <sheetPr codeName="Sheet1">
    <pageSetUpPr fitToPage="1"/>
  </sheetPr>
  <dimension ref="B1:CM28"/>
  <sheetViews>
    <sheetView showGridLines="0" tabSelected="1" zoomScale="110" zoomScaleNormal="110" zoomScaleSheetLayoutView="100" workbookViewId="0"/>
  </sheetViews>
  <sheetFormatPr defaultColWidth="4.109375" defaultRowHeight="14.25" customHeight="1" x14ac:dyDescent="0.25"/>
  <cols>
    <col min="1" max="1" width="4.109375" style="6" customWidth="1"/>
    <col min="2" max="2" width="86.109375" style="19" customWidth="1"/>
    <col min="3" max="3" width="4.109375" style="6" customWidth="1"/>
    <col min="4" max="4" width="14.109375" style="5" customWidth="1"/>
    <col min="5" max="5" width="4.109375" style="5" hidden="1"/>
    <col min="6" max="12" width="4.109375" style="6" hidden="1"/>
    <col min="13" max="13" width="4.109375" style="7" hidden="1"/>
    <col min="14" max="91" width="4.109375" style="6" hidden="1"/>
    <col min="92" max="16384" width="4.109375" style="6"/>
  </cols>
  <sheetData>
    <row r="1" spans="2:91" ht="59.25" customHeight="1" x14ac:dyDescent="0.55000000000000004">
      <c r="B1" s="3" t="s">
        <v>0</v>
      </c>
      <c r="C1" s="4"/>
      <c r="D1" s="24"/>
    </row>
    <row r="2" spans="2:91" ht="23.25" customHeight="1" x14ac:dyDescent="0.45">
      <c r="B2" s="8" t="s">
        <v>1</v>
      </c>
      <c r="C2" s="4"/>
    </row>
    <row r="3" spans="2:91" s="9" customFormat="1" ht="297.75" customHeight="1" x14ac:dyDescent="0.3">
      <c r="B3" s="94" t="s">
        <v>400</v>
      </c>
      <c r="C3" s="95"/>
      <c r="D3" s="95"/>
      <c r="E3" s="94"/>
      <c r="F3" s="95"/>
      <c r="G3" s="95"/>
      <c r="H3" s="94"/>
      <c r="I3" s="95"/>
      <c r="J3" s="95"/>
      <c r="K3" s="94"/>
      <c r="L3" s="95"/>
      <c r="M3" s="95"/>
      <c r="N3" s="94"/>
      <c r="O3" s="95"/>
      <c r="P3" s="95"/>
      <c r="Q3" s="94"/>
      <c r="R3" s="95"/>
      <c r="S3" s="95"/>
      <c r="T3" s="94"/>
      <c r="U3" s="95"/>
      <c r="V3" s="95"/>
      <c r="W3" s="94"/>
      <c r="X3" s="95"/>
      <c r="Y3" s="95"/>
      <c r="Z3" s="94"/>
      <c r="AA3" s="95"/>
      <c r="AB3" s="95"/>
      <c r="AC3" s="94"/>
      <c r="AD3" s="95"/>
      <c r="AE3" s="95"/>
      <c r="AF3" s="94"/>
      <c r="AG3" s="95"/>
      <c r="AH3" s="95"/>
      <c r="AI3" s="94"/>
      <c r="AJ3" s="95"/>
      <c r="AK3" s="95"/>
      <c r="AL3" s="94"/>
      <c r="AM3" s="95"/>
      <c r="AN3" s="95"/>
      <c r="AO3" s="94"/>
      <c r="AP3" s="95"/>
      <c r="AQ3" s="95"/>
      <c r="AR3" s="94"/>
      <c r="AS3" s="95"/>
      <c r="AT3" s="95"/>
      <c r="AU3" s="94"/>
      <c r="AV3" s="95"/>
      <c r="AW3" s="95"/>
      <c r="AX3" s="94"/>
      <c r="AY3" s="95"/>
      <c r="AZ3" s="95"/>
      <c r="BA3" s="94"/>
      <c r="BB3" s="95"/>
      <c r="BC3" s="95"/>
      <c r="BD3" s="94"/>
      <c r="BE3" s="95"/>
      <c r="BF3" s="95"/>
      <c r="BG3" s="94"/>
      <c r="BH3" s="95"/>
      <c r="BI3" s="95"/>
      <c r="BJ3" s="94"/>
      <c r="BK3" s="95"/>
      <c r="BL3" s="95"/>
      <c r="BM3" s="94"/>
      <c r="BN3" s="95"/>
      <c r="BO3" s="95"/>
      <c r="BP3" s="94"/>
      <c r="BQ3" s="95"/>
      <c r="BR3" s="95"/>
      <c r="BS3" s="94"/>
      <c r="BT3" s="95"/>
      <c r="BU3" s="95"/>
      <c r="BV3" s="94"/>
      <c r="BW3" s="95"/>
      <c r="BX3" s="95"/>
      <c r="BY3" s="94"/>
      <c r="BZ3" s="95"/>
      <c r="CA3" s="95"/>
      <c r="CB3" s="94"/>
      <c r="CC3" s="95"/>
      <c r="CD3" s="95"/>
      <c r="CE3" s="94"/>
      <c r="CF3" s="95"/>
      <c r="CG3" s="95"/>
      <c r="CH3" s="94"/>
      <c r="CI3" s="95"/>
      <c r="CJ3" s="95"/>
      <c r="CK3" s="94"/>
      <c r="CL3" s="95"/>
      <c r="CM3" s="95"/>
    </row>
    <row r="4" spans="2:91" s="13" customFormat="1" ht="23.25" customHeight="1" x14ac:dyDescent="0.4">
      <c r="B4" s="29" t="s">
        <v>2</v>
      </c>
      <c r="C4" s="10"/>
      <c r="D4" s="11" t="s">
        <v>3</v>
      </c>
      <c r="E4" s="12"/>
      <c r="M4" s="14"/>
    </row>
    <row r="5" spans="2:91" ht="12.75" customHeight="1" x14ac:dyDescent="0.4">
      <c r="B5" s="15" t="str">
        <f>IF('FHRA Questions'!B4="(Enter District Name Here)","(Enter district name on the Tool tab)",'FHRA Questions'!B4)</f>
        <v>(Enter Charter School Name Here)</v>
      </c>
      <c r="C5" s="16"/>
      <c r="D5" s="17">
        <f>'FHRA Questions'!C210</f>
        <v>1</v>
      </c>
      <c r="E5" s="18"/>
    </row>
    <row r="6" spans="2:91" ht="10.5" customHeight="1" x14ac:dyDescent="0.25">
      <c r="E6" s="20"/>
    </row>
    <row r="7" spans="2:91" ht="14.25" customHeight="1" x14ac:dyDescent="0.25">
      <c r="B7" s="21" t="s">
        <v>4</v>
      </c>
      <c r="E7" s="22"/>
    </row>
    <row r="8" spans="2:91" ht="30.6" hidden="1" x14ac:dyDescent="0.25">
      <c r="B8" s="23" t="s">
        <v>5</v>
      </c>
    </row>
    <row r="9" spans="2:91" ht="13.8" customHeight="1" x14ac:dyDescent="0.25">
      <c r="B9" s="19" t="str">
        <f>'FHRA Questions'!A6</f>
        <v>1. Annual Independent Audit Report</v>
      </c>
      <c r="D9" s="1" t="str">
        <f>IF('FHRA Questions'!F217=78,
ROUND('FHRA Questions'!D13/'FHRA Questions'!$F$210,3),"-")</f>
        <v>-</v>
      </c>
      <c r="E9" s="2"/>
    </row>
    <row r="10" spans="2:91" ht="13.8" customHeight="1" x14ac:dyDescent="0.25">
      <c r="B10" s="19" t="str">
        <f>'FHRA Questions'!A15</f>
        <v>2. Budget Development and Adoption</v>
      </c>
      <c r="D10" s="1" t="str">
        <f>IF('FHRA Questions'!F217=78,
ROUND('FHRA Questions'!D30/'FHRA Questions'!$F$210,3),"-")</f>
        <v>-</v>
      </c>
      <c r="E10" s="2"/>
    </row>
    <row r="11" spans="2:91" ht="13.8" customHeight="1" x14ac:dyDescent="0.25">
      <c r="B11" s="19" t="str">
        <f>'FHRA Questions'!A32</f>
        <v>3. Budget Monitoring and Updates</v>
      </c>
      <c r="D11" s="1" t="str">
        <f>IF('FHRA Questions'!F217=78,
ROUND('FHRA Questions'!D43/'FHRA Questions'!$F$210,3),"-")</f>
        <v>-</v>
      </c>
      <c r="E11" s="2"/>
    </row>
    <row r="12" spans="2:91" ht="13.8" customHeight="1" x14ac:dyDescent="0.25">
      <c r="B12" s="19" t="str">
        <f>'FHRA Questions'!A45</f>
        <v>4. Cash Management</v>
      </c>
      <c r="D12" s="1" t="str">
        <f>IF('FHRA Questions'!F217=78,
ROUND('FHRA Questions'!D54/'FHRA Questions'!$F$210,3),"-")</f>
        <v>-</v>
      </c>
      <c r="E12" s="2"/>
    </row>
    <row r="13" spans="2:91" ht="13.8" customHeight="1" x14ac:dyDescent="0.25">
      <c r="B13" s="19" t="str">
        <f>'FHRA Questions'!A56</f>
        <v>5. Collective Bargaining and Unrepresented Employee Agreements or Compensation Agreements</v>
      </c>
      <c r="D13" s="1" t="str">
        <f>IF('FHRA Questions'!F217=78,
ROUND('FHRA Questions'!D64/'FHRA Questions'!$F$210,3),"-")</f>
        <v>-</v>
      </c>
      <c r="E13" s="2"/>
    </row>
    <row r="14" spans="2:91" ht="13.8" customHeight="1" x14ac:dyDescent="0.25">
      <c r="B14" s="19" t="str">
        <f>'FHRA Questions'!A66</f>
        <v>6. Contributions and Transfers</v>
      </c>
      <c r="D14" s="1" t="str">
        <f>IF('FHRA Questions'!F217=78,
ROUND('FHRA Questions'!D70/'FHRA Questions'!$F$210,3),"-")</f>
        <v>-</v>
      </c>
      <c r="E14" s="2"/>
    </row>
    <row r="15" spans="2:91" ht="13.8" customHeight="1" x14ac:dyDescent="0.25">
      <c r="B15" s="19" t="str">
        <f>'FHRA Questions'!A72</f>
        <v>7. Deficit Spending (Unrestricted General Fund)</v>
      </c>
      <c r="D15" s="1" t="str">
        <f>IF('FHRA Questions'!F217=78,
ROUND('FHRA Questions'!D78/'FHRA Questions'!$F$210,3),"-")</f>
        <v>-</v>
      </c>
      <c r="E15" s="2"/>
    </row>
    <row r="16" spans="2:91" ht="13.8" customHeight="1" x14ac:dyDescent="0.25">
      <c r="B16" s="19" t="str">
        <f>'FHRA Questions'!A80</f>
        <v>8. Employee Benefits</v>
      </c>
      <c r="D16" s="1" t="str">
        <f>IF('FHRA Questions'!F217=78,
ROUND('FHRA Questions'!D87/'FHRA Questions'!$F$210,3),"-")</f>
        <v>-</v>
      </c>
      <c r="E16" s="2"/>
    </row>
    <row r="17" spans="2:5" ht="13.8" customHeight="1" x14ac:dyDescent="0.25">
      <c r="B17" s="19" t="str">
        <f>'FHRA Questions'!A89</f>
        <v>9. Enrollment and Attendance</v>
      </c>
      <c r="D17" s="1" t="str">
        <f>IF('FHRA Questions'!F217=78,
ROUND('FHRA Questions'!D99/'FHRA Questions'!$F$210,3),"-")</f>
        <v>-</v>
      </c>
      <c r="E17" s="2"/>
    </row>
    <row r="18" spans="2:5" ht="13.8" customHeight="1" x14ac:dyDescent="0.25">
      <c r="B18" s="19" t="str">
        <f>'FHRA Questions'!A101</f>
        <v>10. Facilities</v>
      </c>
      <c r="D18" s="1" t="str">
        <f>IF('FHRA Questions'!F217=78,
ROUND('FHRA Questions'!D109/'FHRA Questions'!$F$210,3),"-")</f>
        <v>-</v>
      </c>
      <c r="E18" s="2"/>
    </row>
    <row r="19" spans="2:5" ht="13.8" customHeight="1" x14ac:dyDescent="0.25">
      <c r="B19" s="19" t="str">
        <f>'FHRA Questions'!A111</f>
        <v>11. Fund Balance/Net Position and Reserve for Economic Uncertainty</v>
      </c>
      <c r="D19" s="1" t="str">
        <f>IF('FHRA Questions'!F217=78,
ROUND('FHRA Questions'!D119/'FHRA Questions'!$F$210,3),"-")</f>
        <v>-</v>
      </c>
      <c r="E19" s="2"/>
    </row>
    <row r="20" spans="2:5" ht="13.8" customHeight="1" x14ac:dyDescent="0.25">
      <c r="B20" s="19" t="str">
        <f>'FHRA Questions'!A121</f>
        <v>12. General Fund - Current Year</v>
      </c>
      <c r="D20" s="1" t="str">
        <f>IF('FHRA Questions'!F217=78,
ROUND('FHRA Questions'!D130/'FHRA Questions'!$F$210,3),"-")</f>
        <v>-</v>
      </c>
      <c r="E20" s="2"/>
    </row>
    <row r="21" spans="2:5" ht="13.8" customHeight="1" x14ac:dyDescent="0.25">
      <c r="B21" s="19" t="str">
        <f>'FHRA Questions'!A132</f>
        <v>13. Information Systems and Data Management</v>
      </c>
      <c r="D21" s="1" t="str">
        <f>IF('FHRA Questions'!F217=78,
ROUND('FHRA Questions'!D137/'FHRA Questions'!$F$210,3),"-")</f>
        <v>-</v>
      </c>
      <c r="E21" s="2"/>
    </row>
    <row r="22" spans="2:5" ht="13.8" customHeight="1" x14ac:dyDescent="0.25">
      <c r="B22" s="19" t="str">
        <f>'FHRA Questions'!A139</f>
        <v>14. Internal Controls and Fraud Prevention</v>
      </c>
      <c r="D22" s="1" t="str">
        <f>IF('FHRA Questions'!F217=78,
ROUND('FHRA Questions'!D157/'FHRA Questions'!$F$210,3),"-")</f>
        <v>-</v>
      </c>
      <c r="E22" s="2"/>
    </row>
    <row r="23" spans="2:5" ht="13.8" customHeight="1" x14ac:dyDescent="0.25">
      <c r="B23" s="19" t="str">
        <f>'FHRA Questions'!A159</f>
        <v>15. Leadership and Stability</v>
      </c>
      <c r="D23" s="1" t="str">
        <f>IF('FHRA Questions'!F217=78,
ROUND('FHRA Questions'!D172/'FHRA Questions'!$F$210,3),"-")</f>
        <v>-</v>
      </c>
      <c r="E23" s="2"/>
    </row>
    <row r="24" spans="2:5" ht="13.8" customHeight="1" x14ac:dyDescent="0.25">
      <c r="B24" s="19" t="str">
        <f>'FHRA Questions'!A174</f>
        <v>16. Multiyear Projections</v>
      </c>
      <c r="D24" s="1" t="str">
        <f>IF('FHRA Questions'!F217=78,
ROUND('FHRA Questions'!D180/'FHRA Questions'!$F$210,3),"-")</f>
        <v>-</v>
      </c>
      <c r="E24" s="2"/>
    </row>
    <row r="25" spans="2:5" ht="13.8" customHeight="1" x14ac:dyDescent="0.25">
      <c r="B25" s="19" t="str">
        <f>'FHRA Questions'!A182</f>
        <v>17. Debt and Risk Management</v>
      </c>
      <c r="D25" s="1" t="str">
        <f>IF('FHRA Questions'!F217=78,
ROUND('FHRA Questions'!D188/'FHRA Questions'!$F$210,3),"-")</f>
        <v>-</v>
      </c>
      <c r="E25" s="2"/>
    </row>
    <row r="26" spans="2:5" ht="13.8" customHeight="1" x14ac:dyDescent="0.25">
      <c r="B26" s="19" t="str">
        <f>'FHRA Questions'!A190</f>
        <v>18. Position Control</v>
      </c>
      <c r="D26" s="1" t="str">
        <f>IF('FHRA Questions'!F217=78,
ROUND('FHRA Questions'!D198/'FHRA Questions'!$F$210,3),"-")</f>
        <v>-</v>
      </c>
      <c r="E26" s="2"/>
    </row>
    <row r="27" spans="2:5" ht="13.8" customHeight="1" x14ac:dyDescent="0.25">
      <c r="B27" s="19" t="str">
        <f>'FHRA Questions'!A200</f>
        <v>19. Special Education</v>
      </c>
      <c r="D27" s="1" t="str">
        <f>IF('FHRA Questions'!F217=78,
ROUND('FHRA Questions'!D208/'FHRA Questions'!$F$210,3),"-")</f>
        <v>-</v>
      </c>
      <c r="E27" s="2"/>
    </row>
    <row r="28" spans="2:5" ht="14.25" customHeight="1" x14ac:dyDescent="0.25">
      <c r="B28" s="46" t="s">
        <v>3</v>
      </c>
      <c r="D28" s="1">
        <f>'FHRA Questions'!C210</f>
        <v>1</v>
      </c>
      <c r="E28" s="2"/>
    </row>
  </sheetData>
  <sheetProtection algorithmName="SHA-512" hashValue="pMn/LSj1sn6leE/NbS1iz/peMSywILQ1uNn4qaZkURjXmVcLmNPf46AeY3Zu4lzQt2cmCxlbSpIq0yp0ikcOXw==" saltValue="NtJbOpYz9DRZXT09oop7KQ==" spinCount="100000" sheet="1" objects="1" scenarios="1" formatCells="0"/>
  <customSheetViews>
    <customSheetView guid="{4BE758FB-6393-43B2-832A-296EED8ABC12}" showPageBreaks="1" showGridLines="0" view="pageLayout" topLeftCell="B1">
      <selection activeCell="D1" sqref="D1"/>
    </customSheetView>
    <customSheetView guid="{98582585-1E24-4EB7-B439-151C15364A5B}" showPageBreaks="1" showGridLines="0" fitToPage="1" printArea="1" hiddenRows="1" hiddenColumns="1" view="pageLayout" topLeftCell="B4">
      <selection activeCell="D26" sqref="D26"/>
      <pageMargins left="0.25" right="0.25" top="0.5" bottom="0.5" header="0.3" footer="0.3"/>
      <pageSetup scale="22" fitToHeight="0" orientation="portrait" r:id="rId1"/>
    </customSheetView>
  </customSheetViews>
  <mergeCells count="30">
    <mergeCell ref="B3:D3"/>
    <mergeCell ref="E3:G3"/>
    <mergeCell ref="H3:J3"/>
    <mergeCell ref="K3:M3"/>
    <mergeCell ref="N3:P3"/>
    <mergeCell ref="Q3:S3"/>
    <mergeCell ref="BD3:BF3"/>
    <mergeCell ref="BG3:BI3"/>
    <mergeCell ref="BJ3:BL3"/>
    <mergeCell ref="BM3:BO3"/>
    <mergeCell ref="T3:V3"/>
    <mergeCell ref="W3:Y3"/>
    <mergeCell ref="Z3:AB3"/>
    <mergeCell ref="AC3:AE3"/>
    <mergeCell ref="AF3:AH3"/>
    <mergeCell ref="AI3:AK3"/>
    <mergeCell ref="BP3:BR3"/>
    <mergeCell ref="BS3:BU3"/>
    <mergeCell ref="AL3:AN3"/>
    <mergeCell ref="AO3:AQ3"/>
    <mergeCell ref="AR3:AT3"/>
    <mergeCell ref="AU3:AW3"/>
    <mergeCell ref="AX3:AZ3"/>
    <mergeCell ref="BA3:BC3"/>
    <mergeCell ref="CK3:CM3"/>
    <mergeCell ref="BV3:BX3"/>
    <mergeCell ref="BY3:CA3"/>
    <mergeCell ref="CB3:CD3"/>
    <mergeCell ref="CE3:CG3"/>
    <mergeCell ref="CH3:CJ3"/>
  </mergeCells>
  <pageMargins left="0.25" right="0.25" top="0.5" bottom="0.5" header="0.3" footer="0.3"/>
  <pageSetup scale="94"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H220"/>
  <sheetViews>
    <sheetView view="pageBreakPreview" zoomScale="98" zoomScaleNormal="100" zoomScaleSheetLayoutView="98" workbookViewId="0"/>
  </sheetViews>
  <sheetFormatPr defaultColWidth="8.77734375" defaultRowHeight="14.4" zeroHeight="1" x14ac:dyDescent="0.3"/>
  <cols>
    <col min="1" max="1" width="6.44140625" style="53" customWidth="1"/>
    <col min="2" max="2" width="103.44140625" style="53" customWidth="1"/>
    <col min="3" max="3" width="14.44140625" style="53" bestFit="1" customWidth="1"/>
    <col min="4" max="4" width="13" style="81" hidden="1" customWidth="1"/>
    <col min="5" max="5" width="11.44140625" style="81" hidden="1" customWidth="1"/>
    <col min="6" max="6" width="9.77734375" style="81" hidden="1" customWidth="1"/>
    <col min="7" max="7" width="8.77734375" style="30" hidden="1" customWidth="1"/>
    <col min="8" max="8" width="9.77734375" style="30" hidden="1" customWidth="1"/>
    <col min="9" max="9" width="0" style="30" hidden="1" customWidth="1"/>
    <col min="10" max="16384" width="8.77734375" style="30"/>
  </cols>
  <sheetData>
    <row r="1" spans="1:6" ht="30.6" x14ac:dyDescent="0.55000000000000004">
      <c r="B1" s="54" t="s">
        <v>0</v>
      </c>
      <c r="C1" s="55"/>
      <c r="D1" s="96"/>
      <c r="E1" s="96"/>
      <c r="F1" s="96"/>
    </row>
    <row r="2" spans="1:6" ht="25.2" x14ac:dyDescent="0.45">
      <c r="B2" s="56" t="s">
        <v>1</v>
      </c>
      <c r="C2" s="55"/>
    </row>
    <row r="3" spans="1:6" ht="22.8" x14ac:dyDescent="0.4">
      <c r="B3" s="57" t="s">
        <v>6</v>
      </c>
      <c r="C3" s="58"/>
      <c r="D3" s="81" t="s">
        <v>7</v>
      </c>
      <c r="E3" s="81" t="s">
        <v>8</v>
      </c>
      <c r="F3" s="81" t="s">
        <v>9</v>
      </c>
    </row>
    <row r="4" spans="1:6" ht="29.7" customHeight="1" x14ac:dyDescent="0.3">
      <c r="B4" s="59" t="s">
        <v>10</v>
      </c>
      <c r="C4" s="78" t="s">
        <v>11</v>
      </c>
      <c r="D4" s="82" t="s">
        <v>12</v>
      </c>
      <c r="E4" s="82" t="s">
        <v>13</v>
      </c>
      <c r="F4" s="82" t="s">
        <v>12</v>
      </c>
    </row>
    <row r="5" spans="1:6" ht="15" customHeight="1" x14ac:dyDescent="0.3">
      <c r="B5" s="59"/>
      <c r="C5" s="60"/>
      <c r="D5" s="83"/>
      <c r="E5" s="83"/>
      <c r="F5" s="83"/>
    </row>
    <row r="6" spans="1:6" ht="30" customHeight="1" x14ac:dyDescent="0.3">
      <c r="A6" s="97" t="s">
        <v>374</v>
      </c>
      <c r="B6" s="97"/>
      <c r="C6" s="61"/>
      <c r="D6" s="75"/>
      <c r="E6" s="75"/>
      <c r="F6" s="75"/>
    </row>
    <row r="7" spans="1:6" ht="33.75" customHeight="1" x14ac:dyDescent="0.3">
      <c r="A7" s="73">
        <v>1.1000000000000001</v>
      </c>
      <c r="B7" s="62" t="s">
        <v>370</v>
      </c>
      <c r="C7" s="49"/>
      <c r="D7" s="81">
        <f>IF(C7="yes",0,IF(C7="n/a",0,F7))</f>
        <v>5</v>
      </c>
      <c r="F7" s="81">
        <v>5</v>
      </c>
    </row>
    <row r="8" spans="1:6" ht="35.25" customHeight="1" x14ac:dyDescent="0.3">
      <c r="A8" s="73">
        <v>1.2</v>
      </c>
      <c r="B8" s="62" t="s">
        <v>371</v>
      </c>
      <c r="C8" s="49"/>
      <c r="D8" s="81">
        <f>IF(C8="yes",0,IF(C8="n/a",0,F8))</f>
        <v>3</v>
      </c>
      <c r="F8" s="81">
        <v>3</v>
      </c>
    </row>
    <row r="9" spans="1:6" ht="26.4" x14ac:dyDescent="0.3">
      <c r="A9" s="73">
        <v>1.3</v>
      </c>
      <c r="B9" s="62" t="s">
        <v>372</v>
      </c>
      <c r="C9" s="49"/>
      <c r="D9" s="81">
        <f>IF(C9="yes",0,IF(C9="n/a",0,F9))</f>
        <v>3</v>
      </c>
      <c r="F9" s="81">
        <v>3</v>
      </c>
    </row>
    <row r="10" spans="1:6" ht="26.4" x14ac:dyDescent="0.3">
      <c r="A10" s="73">
        <v>1.4</v>
      </c>
      <c r="B10" s="62" t="s">
        <v>373</v>
      </c>
      <c r="C10" s="49"/>
      <c r="D10" s="81">
        <f>IF(C10="yes",0,IF(C10="n/a",0,F10))</f>
        <v>1</v>
      </c>
      <c r="F10" s="81">
        <v>1</v>
      </c>
    </row>
    <row r="11" spans="1:6" ht="26.4" x14ac:dyDescent="0.3">
      <c r="A11" s="73">
        <v>1.5</v>
      </c>
      <c r="B11" s="62" t="s">
        <v>386</v>
      </c>
      <c r="C11" s="49"/>
      <c r="D11" s="81">
        <f>IF(C11="yes",0,IF(C11="n/a",0,F11))</f>
        <v>3</v>
      </c>
      <c r="F11" s="81">
        <v>3</v>
      </c>
    </row>
    <row r="12" spans="1:6" x14ac:dyDescent="0.3">
      <c r="A12" s="99" t="s">
        <v>14</v>
      </c>
      <c r="B12" s="99"/>
      <c r="C12" s="68"/>
      <c r="D12" s="75"/>
      <c r="E12" s="75"/>
      <c r="F12" s="75"/>
    </row>
    <row r="13" spans="1:6" ht="61.2" customHeight="1" x14ac:dyDescent="0.3">
      <c r="B13" s="93"/>
      <c r="C13" s="64"/>
      <c r="D13" s="81">
        <f>SUM(D7:D12)*VLOOKUP($E13,$D$213:$F$215,3,FALSE)</f>
        <v>75</v>
      </c>
      <c r="E13" s="81" t="s">
        <v>17</v>
      </c>
      <c r="F13" s="81">
        <f>SUM(F7:F12)*VLOOKUP($E13,$D$213:$F$215,3,FALSE)</f>
        <v>75</v>
      </c>
    </row>
    <row r="14" spans="1:6" x14ac:dyDescent="0.3">
      <c r="B14" s="63"/>
      <c r="C14" s="64"/>
    </row>
    <row r="15" spans="1:6" ht="30" customHeight="1" x14ac:dyDescent="0.3">
      <c r="A15" s="97" t="s">
        <v>375</v>
      </c>
      <c r="B15" s="97"/>
      <c r="C15" s="61"/>
      <c r="D15" s="75"/>
      <c r="E15" s="75"/>
      <c r="F15" s="75"/>
    </row>
    <row r="16" spans="1:6" ht="39.6" x14ac:dyDescent="0.3">
      <c r="A16" s="73">
        <v>2.1</v>
      </c>
      <c r="B16" s="62" t="s">
        <v>360</v>
      </c>
      <c r="C16" s="49"/>
      <c r="D16" s="81">
        <f t="shared" ref="D16:D28" si="0">IF(C16="yes",0,IF(C16="n/a",0,F16))</f>
        <v>5</v>
      </c>
      <c r="F16" s="81">
        <v>5</v>
      </c>
    </row>
    <row r="17" spans="1:6" ht="52.8" x14ac:dyDescent="0.3">
      <c r="A17" s="73">
        <v>2.2000000000000002</v>
      </c>
      <c r="B17" s="62" t="s">
        <v>361</v>
      </c>
      <c r="C17" s="49"/>
      <c r="D17" s="81">
        <f t="shared" si="0"/>
        <v>5</v>
      </c>
      <c r="F17" s="81">
        <v>5</v>
      </c>
    </row>
    <row r="18" spans="1:6" ht="26.4" x14ac:dyDescent="0.3">
      <c r="A18" s="73">
        <v>2.2999999999999998</v>
      </c>
      <c r="B18" s="62" t="s">
        <v>362</v>
      </c>
      <c r="C18" s="49"/>
      <c r="D18" s="81">
        <f t="shared" si="0"/>
        <v>5</v>
      </c>
      <c r="F18" s="81">
        <v>5</v>
      </c>
    </row>
    <row r="19" spans="1:6" ht="37.950000000000003" customHeight="1" x14ac:dyDescent="0.3">
      <c r="A19" s="73">
        <v>2.4</v>
      </c>
      <c r="B19" s="62" t="s">
        <v>363</v>
      </c>
      <c r="C19" s="49"/>
      <c r="D19" s="81">
        <f t="shared" si="0"/>
        <v>5</v>
      </c>
      <c r="F19" s="81">
        <v>5</v>
      </c>
    </row>
    <row r="20" spans="1:6" ht="30" customHeight="1" x14ac:dyDescent="0.3">
      <c r="A20" s="73">
        <v>2.5</v>
      </c>
      <c r="B20" s="66" t="s">
        <v>364</v>
      </c>
      <c r="C20" s="49"/>
      <c r="D20" s="81">
        <f t="shared" si="0"/>
        <v>3</v>
      </c>
      <c r="F20" s="81">
        <v>3</v>
      </c>
    </row>
    <row r="21" spans="1:6" ht="29.25" customHeight="1" x14ac:dyDescent="0.3">
      <c r="A21" s="73">
        <v>2.6</v>
      </c>
      <c r="B21" s="62" t="s">
        <v>385</v>
      </c>
      <c r="C21" s="49"/>
      <c r="D21" s="81">
        <f t="shared" si="0"/>
        <v>5</v>
      </c>
      <c r="F21" s="81">
        <v>5</v>
      </c>
    </row>
    <row r="22" spans="1:6" ht="39.6" x14ac:dyDescent="0.3">
      <c r="A22" s="73">
        <v>2.7</v>
      </c>
      <c r="B22" s="62" t="s">
        <v>387</v>
      </c>
      <c r="C22" s="49"/>
      <c r="D22" s="81">
        <f t="shared" si="0"/>
        <v>3</v>
      </c>
      <c r="F22" s="81">
        <v>3</v>
      </c>
    </row>
    <row r="23" spans="1:6" ht="26.4" x14ac:dyDescent="0.3">
      <c r="A23" s="73">
        <v>2.8</v>
      </c>
      <c r="B23" s="62" t="s">
        <v>365</v>
      </c>
      <c r="C23" s="49"/>
      <c r="D23" s="81">
        <f t="shared" si="0"/>
        <v>3</v>
      </c>
      <c r="F23" s="81">
        <v>3</v>
      </c>
    </row>
    <row r="24" spans="1:6" ht="52.8" x14ac:dyDescent="0.3">
      <c r="A24" s="77">
        <v>2.9</v>
      </c>
      <c r="B24" s="62" t="s">
        <v>402</v>
      </c>
      <c r="C24" s="49"/>
      <c r="D24" s="81">
        <f t="shared" si="0"/>
        <v>3</v>
      </c>
      <c r="F24" s="81">
        <v>3</v>
      </c>
    </row>
    <row r="25" spans="1:6" ht="26.4" x14ac:dyDescent="0.3">
      <c r="A25" s="92">
        <v>2.1</v>
      </c>
      <c r="B25" s="62" t="s">
        <v>366</v>
      </c>
      <c r="C25" s="49"/>
      <c r="D25" s="81">
        <f t="shared" si="0"/>
        <v>3</v>
      </c>
      <c r="F25" s="81">
        <v>3</v>
      </c>
    </row>
    <row r="26" spans="1:6" ht="39.6" x14ac:dyDescent="0.3">
      <c r="A26" s="73">
        <v>2.11</v>
      </c>
      <c r="B26" s="62" t="s">
        <v>367</v>
      </c>
      <c r="C26" s="49"/>
      <c r="D26" s="81">
        <f t="shared" si="0"/>
        <v>3</v>
      </c>
      <c r="F26" s="81">
        <v>3</v>
      </c>
    </row>
    <row r="27" spans="1:6" ht="33.75" customHeight="1" x14ac:dyDescent="0.3">
      <c r="A27" s="73">
        <v>2.12</v>
      </c>
      <c r="B27" s="62" t="s">
        <v>368</v>
      </c>
      <c r="C27" s="49"/>
      <c r="D27" s="81">
        <f t="shared" si="0"/>
        <v>1</v>
      </c>
      <c r="F27" s="81">
        <v>1</v>
      </c>
    </row>
    <row r="28" spans="1:6" ht="31.5" customHeight="1" x14ac:dyDescent="0.3">
      <c r="A28" s="73">
        <v>2.13</v>
      </c>
      <c r="B28" s="62" t="s">
        <v>369</v>
      </c>
      <c r="C28" s="49"/>
      <c r="D28" s="81">
        <f t="shared" si="0"/>
        <v>1</v>
      </c>
      <c r="F28" s="81">
        <v>1</v>
      </c>
    </row>
    <row r="29" spans="1:6" x14ac:dyDescent="0.3">
      <c r="A29" s="99" t="s">
        <v>14</v>
      </c>
      <c r="B29" s="99"/>
      <c r="C29" s="68"/>
      <c r="D29" s="75"/>
      <c r="E29" s="75"/>
      <c r="F29" s="75"/>
    </row>
    <row r="30" spans="1:6" ht="64.2" customHeight="1" x14ac:dyDescent="0.3">
      <c r="B30" s="93" t="s">
        <v>15</v>
      </c>
      <c r="C30" s="65"/>
      <c r="D30" s="81">
        <f>SUM(D16:D29)*VLOOKUP($E30,$D$213:$F$215,3,FALSE)</f>
        <v>225</v>
      </c>
      <c r="E30" s="81" t="s">
        <v>17</v>
      </c>
      <c r="F30" s="81">
        <f>SUM(F16:F29)*VLOOKUP($E30,$D$213:$F$215,3,FALSE)</f>
        <v>225</v>
      </c>
    </row>
    <row r="31" spans="1:6" x14ac:dyDescent="0.3">
      <c r="B31" s="63"/>
      <c r="C31" s="65"/>
    </row>
    <row r="32" spans="1:6" ht="30" customHeight="1" x14ac:dyDescent="0.3">
      <c r="A32" s="97" t="s">
        <v>352</v>
      </c>
      <c r="B32" s="97"/>
      <c r="C32" s="61"/>
      <c r="D32" s="75"/>
      <c r="E32" s="75"/>
      <c r="F32" s="75"/>
    </row>
    <row r="33" spans="1:6" ht="26.4" x14ac:dyDescent="0.3">
      <c r="A33" s="73">
        <v>3.1</v>
      </c>
      <c r="B33" s="62" t="s">
        <v>353</v>
      </c>
      <c r="C33" s="49"/>
      <c r="D33" s="81">
        <f t="shared" ref="D33:D41" si="1">IF(C33="yes",0,IF(C33="n/a",0,F33))</f>
        <v>5</v>
      </c>
      <c r="F33" s="81">
        <v>5</v>
      </c>
    </row>
    <row r="34" spans="1:6" ht="26.4" x14ac:dyDescent="0.3">
      <c r="A34" s="73">
        <v>3.2</v>
      </c>
      <c r="B34" s="62" t="s">
        <v>354</v>
      </c>
      <c r="C34" s="49"/>
      <c r="D34" s="81">
        <f t="shared" si="1"/>
        <v>5</v>
      </c>
      <c r="F34" s="81">
        <v>5</v>
      </c>
    </row>
    <row r="35" spans="1:6" ht="39.6" x14ac:dyDescent="0.3">
      <c r="A35" s="73">
        <v>3.3</v>
      </c>
      <c r="B35" s="62" t="s">
        <v>355</v>
      </c>
      <c r="C35" s="49"/>
      <c r="D35" s="81">
        <f t="shared" si="1"/>
        <v>5</v>
      </c>
      <c r="F35" s="81">
        <v>5</v>
      </c>
    </row>
    <row r="36" spans="1:6" ht="47.25" customHeight="1" x14ac:dyDescent="0.3">
      <c r="A36" s="73">
        <v>3.4</v>
      </c>
      <c r="B36" s="62" t="s">
        <v>356</v>
      </c>
      <c r="C36" s="49"/>
      <c r="D36" s="81">
        <f t="shared" si="1"/>
        <v>5</v>
      </c>
      <c r="F36" s="81">
        <v>5</v>
      </c>
    </row>
    <row r="37" spans="1:6" ht="39.6" x14ac:dyDescent="0.3">
      <c r="A37" s="73">
        <v>3.5</v>
      </c>
      <c r="B37" s="62" t="s">
        <v>357</v>
      </c>
      <c r="C37" s="49"/>
      <c r="D37" s="81">
        <f t="shared" si="1"/>
        <v>5</v>
      </c>
      <c r="F37" s="81">
        <v>5</v>
      </c>
    </row>
    <row r="38" spans="1:6" ht="39.6" x14ac:dyDescent="0.3">
      <c r="A38" s="73">
        <v>3.6</v>
      </c>
      <c r="B38" s="62" t="s">
        <v>358</v>
      </c>
      <c r="C38" s="49"/>
      <c r="D38" s="81">
        <f t="shared" si="1"/>
        <v>5</v>
      </c>
      <c r="F38" s="81">
        <v>5</v>
      </c>
    </row>
    <row r="39" spans="1:6" ht="26.4" x14ac:dyDescent="0.3">
      <c r="A39" s="73">
        <v>3.7</v>
      </c>
      <c r="B39" s="62" t="s">
        <v>359</v>
      </c>
      <c r="C39" s="49"/>
      <c r="D39" s="81">
        <f t="shared" si="1"/>
        <v>5</v>
      </c>
      <c r="F39" s="81">
        <v>5</v>
      </c>
    </row>
    <row r="40" spans="1:6" ht="25.5" customHeight="1" x14ac:dyDescent="0.3">
      <c r="A40" s="73">
        <v>3.8</v>
      </c>
      <c r="B40" s="62" t="s">
        <v>388</v>
      </c>
      <c r="C40" s="49"/>
      <c r="D40" s="81">
        <f t="shared" si="1"/>
        <v>5</v>
      </c>
      <c r="F40" s="81">
        <v>5</v>
      </c>
    </row>
    <row r="41" spans="1:6" ht="39.6" x14ac:dyDescent="0.3">
      <c r="A41" s="73">
        <v>3.9</v>
      </c>
      <c r="B41" s="62" t="s">
        <v>380</v>
      </c>
      <c r="C41" s="49"/>
      <c r="D41" s="81">
        <f t="shared" si="1"/>
        <v>5</v>
      </c>
      <c r="F41" s="81">
        <v>5</v>
      </c>
    </row>
    <row r="42" spans="1:6" x14ac:dyDescent="0.3">
      <c r="A42" s="99" t="s">
        <v>14</v>
      </c>
      <c r="B42" s="99"/>
      <c r="C42" s="68"/>
      <c r="D42" s="75"/>
      <c r="E42" s="75"/>
      <c r="F42" s="75"/>
    </row>
    <row r="43" spans="1:6" ht="53.4" customHeight="1" x14ac:dyDescent="0.3">
      <c r="B43" s="93" t="s">
        <v>15</v>
      </c>
      <c r="C43" s="64"/>
      <c r="D43" s="81">
        <f>SUM(D33:D42)*VLOOKUP($E43,$D$213:$F$215,3,FALSE)</f>
        <v>225</v>
      </c>
      <c r="E43" s="81" t="s">
        <v>17</v>
      </c>
      <c r="F43" s="81">
        <f>SUM(F33:F42)*VLOOKUP($E43,$D$213:$F$215,3,FALSE)</f>
        <v>225</v>
      </c>
    </row>
    <row r="44" spans="1:6" x14ac:dyDescent="0.3">
      <c r="B44" s="63"/>
      <c r="C44" s="64"/>
    </row>
    <row r="45" spans="1:6" ht="30" customHeight="1" x14ac:dyDescent="0.3">
      <c r="A45" s="97" t="s">
        <v>347</v>
      </c>
      <c r="B45" s="97"/>
      <c r="C45" s="61"/>
      <c r="D45" s="75"/>
      <c r="E45" s="75"/>
      <c r="F45" s="75"/>
    </row>
    <row r="46" spans="1:6" ht="26.4" x14ac:dyDescent="0.3">
      <c r="A46" s="73">
        <v>4.0999999999999996</v>
      </c>
      <c r="B46" s="62" t="s">
        <v>403</v>
      </c>
      <c r="C46" s="49"/>
      <c r="D46" s="81">
        <f t="shared" ref="D46:D52" si="2">IF(C46="yes",0,IF(C46="n/a",0,F46))</f>
        <v>5</v>
      </c>
      <c r="F46" s="81">
        <v>5</v>
      </c>
    </row>
    <row r="47" spans="1:6" ht="39.6" x14ac:dyDescent="0.3">
      <c r="A47" s="73">
        <v>4.2</v>
      </c>
      <c r="B47" s="62" t="s">
        <v>348</v>
      </c>
      <c r="C47" s="49"/>
      <c r="D47" s="81">
        <f t="shared" si="2"/>
        <v>5</v>
      </c>
      <c r="F47" s="81">
        <v>5</v>
      </c>
    </row>
    <row r="48" spans="1:6" ht="39.6" x14ac:dyDescent="0.3">
      <c r="A48" s="73">
        <v>4.3</v>
      </c>
      <c r="B48" s="62" t="s">
        <v>349</v>
      </c>
      <c r="C48" s="49"/>
      <c r="D48" s="81">
        <f t="shared" si="2"/>
        <v>5</v>
      </c>
      <c r="F48" s="81">
        <v>5</v>
      </c>
    </row>
    <row r="49" spans="1:6" ht="32.700000000000003" customHeight="1" x14ac:dyDescent="0.3">
      <c r="A49" s="73">
        <v>4.4000000000000004</v>
      </c>
      <c r="B49" s="62" t="s">
        <v>404</v>
      </c>
      <c r="C49" s="49"/>
      <c r="D49" s="81">
        <f t="shared" si="2"/>
        <v>3</v>
      </c>
      <c r="F49" s="81">
        <v>3</v>
      </c>
    </row>
    <row r="50" spans="1:6" ht="39.6" x14ac:dyDescent="0.3">
      <c r="A50" s="73">
        <v>4.5</v>
      </c>
      <c r="B50" s="62" t="s">
        <v>350</v>
      </c>
      <c r="C50" s="49"/>
      <c r="D50" s="81">
        <f t="shared" si="2"/>
        <v>5</v>
      </c>
      <c r="F50" s="81">
        <v>5</v>
      </c>
    </row>
    <row r="51" spans="1:6" ht="26.4" x14ac:dyDescent="0.3">
      <c r="A51" s="73">
        <v>4.5999999999999996</v>
      </c>
      <c r="B51" s="62" t="s">
        <v>378</v>
      </c>
      <c r="C51" s="49"/>
      <c r="D51" s="81">
        <f t="shared" si="2"/>
        <v>3</v>
      </c>
      <c r="F51" s="81">
        <v>3</v>
      </c>
    </row>
    <row r="52" spans="1:6" ht="39.6" x14ac:dyDescent="0.3">
      <c r="A52" s="73">
        <v>4.7</v>
      </c>
      <c r="B52" s="62" t="s">
        <v>351</v>
      </c>
      <c r="C52" s="49"/>
      <c r="D52" s="81">
        <f t="shared" si="2"/>
        <v>5</v>
      </c>
      <c r="F52" s="81">
        <v>5</v>
      </c>
    </row>
    <row r="53" spans="1:6" x14ac:dyDescent="0.3">
      <c r="A53" s="99" t="s">
        <v>14</v>
      </c>
      <c r="B53" s="99"/>
      <c r="C53" s="68"/>
      <c r="D53" s="75"/>
      <c r="E53" s="75"/>
      <c r="F53" s="75"/>
    </row>
    <row r="54" spans="1:6" s="50" customFormat="1" ht="93.6" customHeight="1" x14ac:dyDescent="0.3">
      <c r="A54" s="67"/>
      <c r="B54" s="93" t="s">
        <v>15</v>
      </c>
      <c r="C54" s="65"/>
      <c r="D54" s="83">
        <f>SUM(D46:D53)*VLOOKUP($E54,$D$213:$F$215,3,FALSE)</f>
        <v>155</v>
      </c>
      <c r="E54" s="83" t="s">
        <v>17</v>
      </c>
      <c r="F54" s="83">
        <f>SUM(F46:F53)*VLOOKUP($E54,$D$213:$F$215,3,FALSE)</f>
        <v>155</v>
      </c>
    </row>
    <row r="55" spans="1:6" s="50" customFormat="1" x14ac:dyDescent="0.3">
      <c r="A55" s="67"/>
      <c r="B55" s="63"/>
      <c r="C55" s="65"/>
      <c r="D55" s="83"/>
      <c r="E55" s="83"/>
      <c r="F55" s="83"/>
    </row>
    <row r="56" spans="1:6" ht="39" customHeight="1" x14ac:dyDescent="0.3">
      <c r="A56" s="98" t="s">
        <v>340</v>
      </c>
      <c r="B56" s="98"/>
      <c r="C56" s="61"/>
      <c r="D56" s="75"/>
      <c r="E56" s="75"/>
      <c r="F56" s="75"/>
    </row>
    <row r="57" spans="1:6" ht="39.6" x14ac:dyDescent="0.3">
      <c r="A57" s="73">
        <v>5.0999999999999996</v>
      </c>
      <c r="B57" s="62" t="s">
        <v>341</v>
      </c>
      <c r="C57" s="49"/>
      <c r="D57" s="81">
        <f t="shared" ref="D57:D62" si="3">IF(C57="yes",0,IF(C57="n/a",0,F57))</f>
        <v>3</v>
      </c>
      <c r="F57" s="81">
        <v>3</v>
      </c>
    </row>
    <row r="58" spans="1:6" ht="39.6" x14ac:dyDescent="0.3">
      <c r="A58" s="73">
        <v>5.2</v>
      </c>
      <c r="B58" s="62" t="s">
        <v>342</v>
      </c>
      <c r="C58" s="49"/>
      <c r="D58" s="81">
        <f t="shared" si="3"/>
        <v>1</v>
      </c>
      <c r="F58" s="81">
        <v>1</v>
      </c>
    </row>
    <row r="59" spans="1:6" ht="39.6" x14ac:dyDescent="0.3">
      <c r="A59" s="73">
        <v>5.3</v>
      </c>
      <c r="B59" s="62" t="s">
        <v>343</v>
      </c>
      <c r="C59" s="49"/>
      <c r="D59" s="81">
        <f t="shared" si="3"/>
        <v>5</v>
      </c>
      <c r="F59" s="81">
        <v>5</v>
      </c>
    </row>
    <row r="60" spans="1:6" ht="49.5" customHeight="1" x14ac:dyDescent="0.3">
      <c r="A60" s="73">
        <v>5.4</v>
      </c>
      <c r="B60" s="62" t="s">
        <v>344</v>
      </c>
      <c r="C60" s="49"/>
      <c r="D60" s="81">
        <f t="shared" si="3"/>
        <v>5</v>
      </c>
      <c r="F60" s="81">
        <v>5</v>
      </c>
    </row>
    <row r="61" spans="1:6" ht="39.6" x14ac:dyDescent="0.3">
      <c r="A61" s="73">
        <v>5.5</v>
      </c>
      <c r="B61" s="62" t="s">
        <v>345</v>
      </c>
      <c r="C61" s="49"/>
      <c r="D61" s="81">
        <f t="shared" si="3"/>
        <v>5</v>
      </c>
      <c r="F61" s="81">
        <v>5</v>
      </c>
    </row>
    <row r="62" spans="1:6" ht="39.6" x14ac:dyDescent="0.3">
      <c r="A62" s="73">
        <v>5.6</v>
      </c>
      <c r="B62" s="62" t="s">
        <v>346</v>
      </c>
      <c r="C62" s="49"/>
      <c r="D62" s="81">
        <f t="shared" si="3"/>
        <v>5</v>
      </c>
      <c r="F62" s="81">
        <v>5</v>
      </c>
    </row>
    <row r="63" spans="1:6" x14ac:dyDescent="0.3">
      <c r="A63" s="99" t="s">
        <v>14</v>
      </c>
      <c r="B63" s="99"/>
      <c r="C63" s="68"/>
      <c r="D63" s="75"/>
      <c r="E63" s="75"/>
      <c r="F63" s="75"/>
    </row>
    <row r="64" spans="1:6" s="50" customFormat="1" ht="88.2" customHeight="1" x14ac:dyDescent="0.3">
      <c r="A64" s="67"/>
      <c r="B64" s="93" t="s">
        <v>15</v>
      </c>
      <c r="C64" s="65"/>
      <c r="D64" s="83">
        <f>SUM(D57:D63)*VLOOKUP($E64,$D$213:$F$215,3,FALSE)</f>
        <v>120</v>
      </c>
      <c r="E64" s="83" t="s">
        <v>17</v>
      </c>
      <c r="F64" s="83">
        <f>SUM(F57:F63)*VLOOKUP($E64,$D$213:$F$215,3,FALSE)</f>
        <v>120</v>
      </c>
    </row>
    <row r="65" spans="1:6" s="50" customFormat="1" x14ac:dyDescent="0.3">
      <c r="A65" s="67"/>
      <c r="B65" s="63"/>
      <c r="C65" s="65"/>
      <c r="D65" s="83"/>
      <c r="E65" s="83"/>
      <c r="F65" s="83"/>
    </row>
    <row r="66" spans="1:6" ht="30" customHeight="1" x14ac:dyDescent="0.3">
      <c r="A66" s="97" t="s">
        <v>337</v>
      </c>
      <c r="B66" s="97"/>
      <c r="C66" s="61"/>
      <c r="D66" s="75"/>
      <c r="E66" s="75"/>
      <c r="F66" s="75"/>
    </row>
    <row r="67" spans="1:6" ht="39.6" x14ac:dyDescent="0.3">
      <c r="A67" s="73">
        <v>6.1</v>
      </c>
      <c r="B67" s="62" t="s">
        <v>338</v>
      </c>
      <c r="C67" s="49"/>
      <c r="D67" s="81">
        <f>IF(C67="yes",0,IF(C67="n/a",0,F67))</f>
        <v>5</v>
      </c>
      <c r="F67" s="81">
        <v>5</v>
      </c>
    </row>
    <row r="68" spans="1:6" ht="39.6" x14ac:dyDescent="0.3">
      <c r="A68" s="73">
        <v>6.2</v>
      </c>
      <c r="B68" s="62" t="s">
        <v>339</v>
      </c>
      <c r="C68" s="49"/>
      <c r="D68" s="81">
        <f>IF(C68="yes",0,IF(C68="n/a",0,F68))</f>
        <v>5</v>
      </c>
      <c r="F68" s="81">
        <v>5</v>
      </c>
    </row>
    <row r="69" spans="1:6" x14ac:dyDescent="0.3">
      <c r="A69" s="99" t="s">
        <v>14</v>
      </c>
      <c r="B69" s="99"/>
      <c r="C69" s="68"/>
      <c r="D69" s="75"/>
      <c r="E69" s="75"/>
      <c r="F69" s="75"/>
    </row>
    <row r="70" spans="1:6" s="50" customFormat="1" ht="72.599999999999994" customHeight="1" x14ac:dyDescent="0.3">
      <c r="A70" s="67"/>
      <c r="B70" s="93" t="s">
        <v>15</v>
      </c>
      <c r="C70" s="65"/>
      <c r="D70" s="83">
        <f>SUM(D67:D69)*VLOOKUP($E70,$D$213:$F$215,3,FALSE)</f>
        <v>50</v>
      </c>
      <c r="E70" s="83" t="s">
        <v>17</v>
      </c>
      <c r="F70" s="83">
        <f>SUM(F67:F69)*VLOOKUP($E70,$D$213:$F$215,3,FALSE)</f>
        <v>50</v>
      </c>
    </row>
    <row r="71" spans="1:6" s="50" customFormat="1" x14ac:dyDescent="0.3">
      <c r="A71" s="67"/>
      <c r="B71" s="63"/>
      <c r="C71" s="65"/>
      <c r="D71" s="83"/>
      <c r="E71" s="83"/>
      <c r="F71" s="83"/>
    </row>
    <row r="72" spans="1:6" ht="30" customHeight="1" x14ac:dyDescent="0.3">
      <c r="A72" s="97" t="s">
        <v>389</v>
      </c>
      <c r="B72" s="97"/>
      <c r="C72" s="80"/>
      <c r="D72" s="75"/>
      <c r="E72" s="75"/>
      <c r="F72" s="75"/>
    </row>
    <row r="73" spans="1:6" ht="26.4" x14ac:dyDescent="0.3">
      <c r="A73" s="73">
        <v>7.1</v>
      </c>
      <c r="B73" s="62" t="s">
        <v>334</v>
      </c>
      <c r="C73" s="49"/>
      <c r="D73" s="81">
        <f>IF(C73="yes",0,IF(C73="n/a",0,F73))</f>
        <v>5</v>
      </c>
      <c r="F73" s="81">
        <v>5</v>
      </c>
    </row>
    <row r="74" spans="1:6" ht="26.4" x14ac:dyDescent="0.3">
      <c r="A74" s="73">
        <v>7.2</v>
      </c>
      <c r="B74" s="62" t="s">
        <v>381</v>
      </c>
      <c r="C74" s="49"/>
      <c r="D74" s="81">
        <f>IF(C74="yes",0,IF(C74="n/a",0,F74))</f>
        <v>5</v>
      </c>
      <c r="F74" s="81">
        <v>5</v>
      </c>
    </row>
    <row r="75" spans="1:6" ht="39.6" x14ac:dyDescent="0.3">
      <c r="A75" s="73">
        <v>7.3</v>
      </c>
      <c r="B75" s="62" t="s">
        <v>335</v>
      </c>
      <c r="C75" s="49"/>
      <c r="D75" s="81">
        <f>IF(C75="yes",0,IF(C75="n/a",0,F75))</f>
        <v>5</v>
      </c>
      <c r="F75" s="81">
        <v>5</v>
      </c>
    </row>
    <row r="76" spans="1:6" ht="26.4" x14ac:dyDescent="0.3">
      <c r="A76" s="73">
        <v>7.4</v>
      </c>
      <c r="B76" s="62" t="s">
        <v>336</v>
      </c>
      <c r="C76" s="49"/>
      <c r="D76" s="81">
        <f>IF(C76="yes",0,IF(C76="n/a",0,F76))</f>
        <v>3</v>
      </c>
      <c r="F76" s="81">
        <v>3</v>
      </c>
    </row>
    <row r="77" spans="1:6" x14ac:dyDescent="0.3">
      <c r="A77" s="99" t="s">
        <v>14</v>
      </c>
      <c r="B77" s="99"/>
      <c r="C77" s="68"/>
      <c r="D77" s="75"/>
      <c r="E77" s="75"/>
      <c r="F77" s="75"/>
    </row>
    <row r="78" spans="1:6" s="50" customFormat="1" ht="45.6" customHeight="1" x14ac:dyDescent="0.3">
      <c r="A78" s="67"/>
      <c r="B78" s="93" t="s">
        <v>15</v>
      </c>
      <c r="C78" s="65"/>
      <c r="D78" s="83">
        <f>SUM(D73:D77)*VLOOKUP($E78,$D$213:$F$215,3,FALSE)</f>
        <v>90</v>
      </c>
      <c r="E78" s="83" t="s">
        <v>17</v>
      </c>
      <c r="F78" s="83">
        <f>SUM(F73:F77)*VLOOKUP($E78,$D$213:$F$215,3,FALSE)</f>
        <v>90</v>
      </c>
    </row>
    <row r="79" spans="1:6" s="50" customFormat="1" x14ac:dyDescent="0.3">
      <c r="A79" s="67"/>
      <c r="B79" s="63"/>
      <c r="C79" s="65"/>
      <c r="D79" s="83"/>
      <c r="E79" s="83"/>
      <c r="F79" s="83"/>
    </row>
    <row r="80" spans="1:6" ht="30" customHeight="1" x14ac:dyDescent="0.3">
      <c r="A80" s="97" t="s">
        <v>333</v>
      </c>
      <c r="B80" s="97"/>
      <c r="C80" s="61"/>
      <c r="D80" s="75"/>
      <c r="E80" s="75"/>
      <c r="F80" s="75"/>
    </row>
    <row r="81" spans="1:6" ht="44.7" customHeight="1" x14ac:dyDescent="0.3">
      <c r="A81" s="73">
        <v>8.1</v>
      </c>
      <c r="B81" s="62" t="s">
        <v>328</v>
      </c>
      <c r="C81" s="49"/>
      <c r="D81" s="81">
        <f>IF(C81="yes",0,IF(C81="n/a",0,F81))</f>
        <v>5</v>
      </c>
      <c r="F81" s="81">
        <v>5</v>
      </c>
    </row>
    <row r="82" spans="1:6" ht="22.5" customHeight="1" x14ac:dyDescent="0.3">
      <c r="A82" s="73">
        <v>8.1999999999999993</v>
      </c>
      <c r="B82" s="62" t="s">
        <v>329</v>
      </c>
      <c r="C82" s="49"/>
      <c r="D82" s="81">
        <f>IF(C82="yes",0,IF(C82="n/a",0,F82))</f>
        <v>5</v>
      </c>
      <c r="F82" s="81">
        <v>5</v>
      </c>
    </row>
    <row r="83" spans="1:6" ht="22.5" customHeight="1" x14ac:dyDescent="0.3">
      <c r="A83" s="73">
        <v>8.3000000000000007</v>
      </c>
      <c r="B83" s="62" t="s">
        <v>330</v>
      </c>
      <c r="C83" s="49"/>
      <c r="D83" s="81">
        <f>IF(C83="yes",0,IF(C83="n/a",0,F83))</f>
        <v>5</v>
      </c>
      <c r="F83" s="81">
        <v>5</v>
      </c>
    </row>
    <row r="84" spans="1:6" ht="33" customHeight="1" x14ac:dyDescent="0.3">
      <c r="A84" s="73">
        <v>8.4</v>
      </c>
      <c r="B84" s="62" t="s">
        <v>331</v>
      </c>
      <c r="C84" s="49"/>
      <c r="D84" s="81">
        <f>IF(C84="yes",0,IF(C84="n/a",0,F84))</f>
        <v>3</v>
      </c>
      <c r="F84" s="81">
        <v>3</v>
      </c>
    </row>
    <row r="85" spans="1:6" ht="26.4" x14ac:dyDescent="0.3">
      <c r="A85" s="73">
        <v>8.5</v>
      </c>
      <c r="B85" s="62" t="s">
        <v>332</v>
      </c>
      <c r="C85" s="49"/>
      <c r="D85" s="81">
        <f>IF(C85="yes",0,IF(C85="n/a",0,F85))</f>
        <v>1</v>
      </c>
      <c r="F85" s="81">
        <v>1</v>
      </c>
    </row>
    <row r="86" spans="1:6" x14ac:dyDescent="0.3">
      <c r="A86" s="99" t="s">
        <v>14</v>
      </c>
      <c r="B86" s="99"/>
      <c r="C86" s="68"/>
      <c r="D86" s="75"/>
      <c r="E86" s="75"/>
      <c r="F86" s="75"/>
    </row>
    <row r="87" spans="1:6" s="50" customFormat="1" ht="82.8" customHeight="1" x14ac:dyDescent="0.3">
      <c r="A87" s="67"/>
      <c r="B87" s="93" t="s">
        <v>15</v>
      </c>
      <c r="C87" s="65"/>
      <c r="D87" s="83">
        <f>SUM(D81:D86)*VLOOKUP($E87,$D$213:$F$215,3,FALSE)</f>
        <v>95</v>
      </c>
      <c r="E87" s="83" t="s">
        <v>17</v>
      </c>
      <c r="F87" s="83">
        <f>SUM(F81:F86)*VLOOKUP($E87,$D$213:$F$215,3,FALSE)</f>
        <v>95</v>
      </c>
    </row>
    <row r="88" spans="1:6" s="50" customFormat="1" x14ac:dyDescent="0.3">
      <c r="A88" s="67"/>
      <c r="B88" s="63"/>
      <c r="C88" s="65"/>
      <c r="D88" s="83"/>
      <c r="E88" s="83"/>
      <c r="F88" s="83"/>
    </row>
    <row r="89" spans="1:6" ht="30" customHeight="1" x14ac:dyDescent="0.3">
      <c r="A89" s="97" t="s">
        <v>327</v>
      </c>
      <c r="B89" s="97"/>
      <c r="C89" s="61"/>
      <c r="D89" s="75"/>
      <c r="E89" s="75"/>
      <c r="F89" s="75"/>
    </row>
    <row r="90" spans="1:6" ht="39.6" x14ac:dyDescent="0.3">
      <c r="A90" s="73">
        <v>9.1</v>
      </c>
      <c r="B90" s="62" t="s">
        <v>326</v>
      </c>
      <c r="C90" s="49"/>
      <c r="D90" s="81">
        <f t="shared" ref="D90:D97" si="4">IF(C90="yes",0,IF(C90="n/a",0,F90))</f>
        <v>5</v>
      </c>
      <c r="F90" s="81">
        <v>5</v>
      </c>
    </row>
    <row r="91" spans="1:6" ht="26.4" x14ac:dyDescent="0.3">
      <c r="A91" s="73">
        <v>9.1999999999999993</v>
      </c>
      <c r="B91" s="62" t="s">
        <v>325</v>
      </c>
      <c r="C91" s="49"/>
      <c r="D91" s="81">
        <f t="shared" si="4"/>
        <v>5</v>
      </c>
      <c r="F91" s="81">
        <v>5</v>
      </c>
    </row>
    <row r="92" spans="1:6" ht="39.6" x14ac:dyDescent="0.3">
      <c r="A92" s="73">
        <v>9.3000000000000007</v>
      </c>
      <c r="B92" s="62" t="s">
        <v>324</v>
      </c>
      <c r="C92" s="49"/>
      <c r="D92" s="81">
        <f t="shared" si="4"/>
        <v>5</v>
      </c>
      <c r="F92" s="81">
        <v>5</v>
      </c>
    </row>
    <row r="93" spans="1:6" ht="26.4" x14ac:dyDescent="0.3">
      <c r="A93" s="73">
        <v>9.4</v>
      </c>
      <c r="B93" s="62" t="s">
        <v>323</v>
      </c>
      <c r="C93" s="49"/>
      <c r="D93" s="81">
        <f t="shared" si="4"/>
        <v>3</v>
      </c>
      <c r="F93" s="81">
        <v>3</v>
      </c>
    </row>
    <row r="94" spans="1:6" ht="39.6" x14ac:dyDescent="0.3">
      <c r="A94" s="73">
        <v>9.5</v>
      </c>
      <c r="B94" s="62" t="s">
        <v>405</v>
      </c>
      <c r="C94" s="49"/>
      <c r="D94" s="81">
        <f t="shared" si="4"/>
        <v>5</v>
      </c>
      <c r="F94" s="81">
        <v>5</v>
      </c>
    </row>
    <row r="95" spans="1:6" ht="39.6" x14ac:dyDescent="0.3">
      <c r="A95" s="73">
        <v>9.6</v>
      </c>
      <c r="B95" s="62" t="s">
        <v>322</v>
      </c>
      <c r="C95" s="49"/>
      <c r="D95" s="81">
        <f t="shared" si="4"/>
        <v>5</v>
      </c>
      <c r="F95" s="81">
        <v>5</v>
      </c>
    </row>
    <row r="96" spans="1:6" ht="39.6" x14ac:dyDescent="0.3">
      <c r="A96" s="73">
        <v>9.6999999999999993</v>
      </c>
      <c r="B96" s="62" t="s">
        <v>321</v>
      </c>
      <c r="C96" s="49"/>
      <c r="D96" s="81">
        <f t="shared" si="4"/>
        <v>5</v>
      </c>
      <c r="F96" s="81">
        <v>5</v>
      </c>
    </row>
    <row r="97" spans="1:6" ht="39.6" x14ac:dyDescent="0.3">
      <c r="A97" s="73">
        <v>9.8000000000000007</v>
      </c>
      <c r="B97" s="62" t="s">
        <v>320</v>
      </c>
      <c r="C97" s="49"/>
      <c r="D97" s="81">
        <f t="shared" si="4"/>
        <v>5</v>
      </c>
      <c r="F97" s="81">
        <v>5</v>
      </c>
    </row>
    <row r="98" spans="1:6" x14ac:dyDescent="0.3">
      <c r="A98" s="99" t="s">
        <v>14</v>
      </c>
      <c r="B98" s="99"/>
      <c r="C98" s="68"/>
      <c r="D98" s="75"/>
      <c r="E98" s="75"/>
      <c r="F98" s="75"/>
    </row>
    <row r="99" spans="1:6" s="50" customFormat="1" ht="55.2" customHeight="1" x14ac:dyDescent="0.3">
      <c r="A99" s="67"/>
      <c r="B99" s="93" t="s">
        <v>15</v>
      </c>
      <c r="C99" s="65"/>
      <c r="D99" s="83">
        <f>SUM(D90:D98)*VLOOKUP($E99,$D$213:$F$215,3,FALSE)</f>
        <v>190</v>
      </c>
      <c r="E99" s="83" t="s">
        <v>17</v>
      </c>
      <c r="F99" s="83">
        <f>SUM(F90:F98)*VLOOKUP($E99,$D$213:$F$215,3,FALSE)</f>
        <v>190</v>
      </c>
    </row>
    <row r="100" spans="1:6" s="50" customFormat="1" x14ac:dyDescent="0.3">
      <c r="A100" s="67"/>
      <c r="B100" s="63"/>
      <c r="C100" s="65"/>
      <c r="D100" s="83"/>
      <c r="E100" s="83"/>
      <c r="F100" s="83"/>
    </row>
    <row r="101" spans="1:6" s="28" customFormat="1" ht="30" customHeight="1" x14ac:dyDescent="0.3">
      <c r="A101" s="97" t="s">
        <v>313</v>
      </c>
      <c r="B101" s="97"/>
      <c r="C101" s="76"/>
      <c r="D101" s="84"/>
      <c r="E101" s="84"/>
      <c r="F101" s="84"/>
    </row>
    <row r="102" spans="1:6" ht="34.5" customHeight="1" x14ac:dyDescent="0.3">
      <c r="A102" s="73">
        <v>10.1</v>
      </c>
      <c r="B102" s="62" t="s">
        <v>314</v>
      </c>
      <c r="C102" s="49"/>
      <c r="D102" s="81">
        <f t="shared" ref="D102:D107" si="5">IF(C102="yes",0,IF(C102="n/a",0,F102))</f>
        <v>5</v>
      </c>
      <c r="F102" s="81">
        <v>5</v>
      </c>
    </row>
    <row r="103" spans="1:6" ht="26.4" x14ac:dyDescent="0.3">
      <c r="A103" s="73">
        <v>10.199999999999999</v>
      </c>
      <c r="B103" s="62" t="s">
        <v>315</v>
      </c>
      <c r="C103" s="49"/>
      <c r="D103" s="81">
        <f t="shared" si="5"/>
        <v>3</v>
      </c>
      <c r="F103" s="81">
        <v>3</v>
      </c>
    </row>
    <row r="104" spans="1:6" ht="39.6" x14ac:dyDescent="0.3">
      <c r="A104" s="73">
        <v>10.3</v>
      </c>
      <c r="B104" s="62" t="s">
        <v>316</v>
      </c>
      <c r="C104" s="49"/>
      <c r="D104" s="81">
        <f t="shared" si="5"/>
        <v>3</v>
      </c>
      <c r="F104" s="81">
        <v>3</v>
      </c>
    </row>
    <row r="105" spans="1:6" ht="29.25" customHeight="1" x14ac:dyDescent="0.3">
      <c r="A105" s="73">
        <v>10.4</v>
      </c>
      <c r="B105" s="62" t="s">
        <v>317</v>
      </c>
      <c r="C105" s="49"/>
      <c r="D105" s="81">
        <f t="shared" si="5"/>
        <v>1</v>
      </c>
      <c r="F105" s="81">
        <v>1</v>
      </c>
    </row>
    <row r="106" spans="1:6" ht="26.4" x14ac:dyDescent="0.3">
      <c r="A106" s="73">
        <v>10.5</v>
      </c>
      <c r="B106" s="62" t="s">
        <v>318</v>
      </c>
      <c r="C106" s="49"/>
      <c r="D106" s="81">
        <f t="shared" si="5"/>
        <v>1</v>
      </c>
      <c r="F106" s="81">
        <v>1</v>
      </c>
    </row>
    <row r="107" spans="1:6" ht="26.4" x14ac:dyDescent="0.3">
      <c r="A107" s="73">
        <v>10.6</v>
      </c>
      <c r="B107" s="62" t="s">
        <v>319</v>
      </c>
      <c r="C107" s="49"/>
      <c r="D107" s="81">
        <f t="shared" si="5"/>
        <v>1</v>
      </c>
      <c r="F107" s="81">
        <v>1</v>
      </c>
    </row>
    <row r="108" spans="1:6" x14ac:dyDescent="0.3">
      <c r="A108" s="99" t="s">
        <v>19</v>
      </c>
      <c r="B108" s="99"/>
      <c r="C108" s="68"/>
      <c r="D108" s="75"/>
      <c r="E108" s="75"/>
      <c r="F108" s="75"/>
    </row>
    <row r="109" spans="1:6" s="50" customFormat="1" ht="79.2" customHeight="1" x14ac:dyDescent="0.3">
      <c r="A109" s="67"/>
      <c r="B109" s="93" t="s">
        <v>15</v>
      </c>
      <c r="C109" s="65"/>
      <c r="D109" s="83">
        <f>SUM(D102:D108)*VLOOKUP($E109,$D$213:$F$215,3,FALSE)</f>
        <v>14</v>
      </c>
      <c r="E109" s="83" t="s">
        <v>16</v>
      </c>
      <c r="F109" s="83">
        <f>SUM(F102:F108)*VLOOKUP($E109,$D$213:$F$215,3,FALSE)</f>
        <v>14</v>
      </c>
    </row>
    <row r="110" spans="1:6" s="50" customFormat="1" x14ac:dyDescent="0.3">
      <c r="A110" s="67"/>
      <c r="B110" s="63"/>
      <c r="C110" s="65"/>
      <c r="D110" s="83"/>
      <c r="E110" s="83"/>
      <c r="F110" s="83"/>
    </row>
    <row r="111" spans="1:6" ht="30" customHeight="1" x14ac:dyDescent="0.3">
      <c r="A111" s="97" t="s">
        <v>379</v>
      </c>
      <c r="B111" s="97"/>
      <c r="C111" s="61"/>
      <c r="D111" s="75"/>
      <c r="E111" s="75"/>
      <c r="F111" s="75"/>
    </row>
    <row r="112" spans="1:6" ht="39.6" x14ac:dyDescent="0.3">
      <c r="A112" s="73">
        <v>11.1</v>
      </c>
      <c r="B112" s="62" t="s">
        <v>401</v>
      </c>
      <c r="C112" s="49"/>
      <c r="D112" s="81">
        <f t="shared" ref="D112:D117" si="6">IF(C112="yes",0,IF(C112="n/a",0,F112))</f>
        <v>5</v>
      </c>
      <c r="F112" s="81">
        <v>5</v>
      </c>
    </row>
    <row r="113" spans="1:6" ht="26.4" x14ac:dyDescent="0.3">
      <c r="A113" s="73">
        <v>11.2</v>
      </c>
      <c r="B113" s="62" t="s">
        <v>311</v>
      </c>
      <c r="C113" s="49"/>
      <c r="D113" s="81">
        <f t="shared" si="6"/>
        <v>5</v>
      </c>
      <c r="F113" s="81">
        <v>5</v>
      </c>
    </row>
    <row r="114" spans="1:6" ht="39.6" x14ac:dyDescent="0.3">
      <c r="A114" s="73">
        <v>11.3</v>
      </c>
      <c r="B114" s="62" t="s">
        <v>312</v>
      </c>
      <c r="C114" s="49"/>
      <c r="D114" s="81">
        <f t="shared" si="6"/>
        <v>5</v>
      </c>
      <c r="F114" s="81">
        <v>5</v>
      </c>
    </row>
    <row r="115" spans="1:6" ht="26.4" x14ac:dyDescent="0.3">
      <c r="A115" s="73">
        <v>11.4</v>
      </c>
      <c r="B115" s="62" t="s">
        <v>406</v>
      </c>
      <c r="C115" s="49"/>
      <c r="D115" s="81">
        <f t="shared" si="6"/>
        <v>5</v>
      </c>
      <c r="F115" s="81">
        <v>5</v>
      </c>
    </row>
    <row r="116" spans="1:6" ht="33.75" customHeight="1" x14ac:dyDescent="0.3">
      <c r="A116" s="73">
        <v>11.5</v>
      </c>
      <c r="B116" s="62" t="s">
        <v>407</v>
      </c>
      <c r="C116" s="49"/>
      <c r="D116" s="81">
        <f t="shared" si="6"/>
        <v>3</v>
      </c>
      <c r="F116" s="81">
        <v>3</v>
      </c>
    </row>
    <row r="117" spans="1:6" ht="32.700000000000003" customHeight="1" x14ac:dyDescent="0.3">
      <c r="A117" s="73">
        <v>11.6</v>
      </c>
      <c r="B117" s="62" t="s">
        <v>393</v>
      </c>
      <c r="C117" s="49"/>
      <c r="D117" s="81">
        <f t="shared" si="6"/>
        <v>5</v>
      </c>
      <c r="F117" s="81">
        <v>5</v>
      </c>
    </row>
    <row r="118" spans="1:6" x14ac:dyDescent="0.3">
      <c r="A118" s="99" t="s">
        <v>14</v>
      </c>
      <c r="B118" s="99"/>
      <c r="C118" s="68"/>
      <c r="D118" s="75"/>
      <c r="E118" s="75"/>
      <c r="F118" s="75"/>
    </row>
    <row r="119" spans="1:6" s="50" customFormat="1" ht="55.8" customHeight="1" x14ac:dyDescent="0.3">
      <c r="A119" s="67"/>
      <c r="B119" s="93" t="s">
        <v>15</v>
      </c>
      <c r="C119" s="65"/>
      <c r="D119" s="83">
        <f>SUM(D112:D118)*VLOOKUP($E119,$D$213:$F$215,3,FALSE)</f>
        <v>140</v>
      </c>
      <c r="E119" s="83" t="s">
        <v>17</v>
      </c>
      <c r="F119" s="83">
        <f>SUM(F112:F118)*VLOOKUP($E119,$D$213:$F$215,3,FALSE)</f>
        <v>140</v>
      </c>
    </row>
    <row r="120" spans="1:6" s="50" customFormat="1" x14ac:dyDescent="0.3">
      <c r="A120" s="67"/>
      <c r="B120" s="63"/>
      <c r="C120" s="65"/>
      <c r="D120" s="83"/>
      <c r="E120" s="83"/>
      <c r="F120" s="83"/>
    </row>
    <row r="121" spans="1:6" ht="30" customHeight="1" x14ac:dyDescent="0.3">
      <c r="A121" s="97" t="s">
        <v>306</v>
      </c>
      <c r="B121" s="97"/>
      <c r="C121" s="61"/>
      <c r="D121" s="75"/>
      <c r="E121" s="75"/>
      <c r="F121" s="75"/>
    </row>
    <row r="122" spans="1:6" ht="31.5" customHeight="1" x14ac:dyDescent="0.3">
      <c r="A122" s="73">
        <v>12.1</v>
      </c>
      <c r="B122" s="62" t="s">
        <v>307</v>
      </c>
      <c r="C122" s="49"/>
      <c r="D122" s="81">
        <f t="shared" ref="D122:D128" si="7">IF(C122="yes",0,IF(C122="n/a",0,F122))</f>
        <v>5</v>
      </c>
      <c r="F122" s="81">
        <v>5</v>
      </c>
    </row>
    <row r="123" spans="1:6" ht="39.6" x14ac:dyDescent="0.3">
      <c r="A123" s="73">
        <v>12.2</v>
      </c>
      <c r="B123" s="62" t="s">
        <v>382</v>
      </c>
      <c r="C123" s="49"/>
      <c r="D123" s="81">
        <f t="shared" si="7"/>
        <v>5</v>
      </c>
      <c r="F123" s="81">
        <v>5</v>
      </c>
    </row>
    <row r="124" spans="1:6" ht="39.6" x14ac:dyDescent="0.3">
      <c r="A124" s="73">
        <v>12.3</v>
      </c>
      <c r="B124" s="62" t="s">
        <v>383</v>
      </c>
      <c r="C124" s="49"/>
      <c r="D124" s="81">
        <f t="shared" si="7"/>
        <v>3</v>
      </c>
      <c r="F124" s="81">
        <v>3</v>
      </c>
    </row>
    <row r="125" spans="1:6" ht="39.6" x14ac:dyDescent="0.3">
      <c r="A125" s="73">
        <v>12.4</v>
      </c>
      <c r="B125" s="62" t="s">
        <v>308</v>
      </c>
      <c r="C125" s="49"/>
      <c r="D125" s="81">
        <f t="shared" si="7"/>
        <v>3</v>
      </c>
      <c r="F125" s="81">
        <v>3</v>
      </c>
    </row>
    <row r="126" spans="1:6" ht="39.6" x14ac:dyDescent="0.3">
      <c r="A126" s="73">
        <v>12.5</v>
      </c>
      <c r="B126" s="62" t="s">
        <v>309</v>
      </c>
      <c r="C126" s="49"/>
      <c r="D126" s="81">
        <f t="shared" si="7"/>
        <v>5</v>
      </c>
      <c r="F126" s="81">
        <v>5</v>
      </c>
    </row>
    <row r="127" spans="1:6" ht="39.6" x14ac:dyDescent="0.3">
      <c r="A127" s="73">
        <v>12.6</v>
      </c>
      <c r="B127" s="62" t="s">
        <v>310</v>
      </c>
      <c r="C127" s="49"/>
      <c r="D127" s="81">
        <f t="shared" si="7"/>
        <v>1</v>
      </c>
      <c r="F127" s="81">
        <v>1</v>
      </c>
    </row>
    <row r="128" spans="1:6" ht="26.4" x14ac:dyDescent="0.3">
      <c r="A128" s="73">
        <v>12.7</v>
      </c>
      <c r="B128" s="62" t="s">
        <v>384</v>
      </c>
      <c r="C128" s="49"/>
      <c r="D128" s="81">
        <f t="shared" si="7"/>
        <v>1</v>
      </c>
      <c r="F128" s="81">
        <v>1</v>
      </c>
    </row>
    <row r="129" spans="1:6" x14ac:dyDescent="0.3">
      <c r="A129" s="99" t="s">
        <v>14</v>
      </c>
      <c r="B129" s="99"/>
      <c r="C129" s="68"/>
      <c r="D129" s="75"/>
      <c r="E129" s="75"/>
      <c r="F129" s="75"/>
    </row>
    <row r="130" spans="1:6" s="67" customFormat="1" ht="73.2" customHeight="1" x14ac:dyDescent="0.3">
      <c r="B130" s="93" t="s">
        <v>15</v>
      </c>
      <c r="C130" s="65"/>
      <c r="D130" s="85">
        <f>SUM(D122:D129)*VLOOKUP($E130,$D$213:$F$215,3,FALSE)</f>
        <v>115</v>
      </c>
      <c r="E130" s="85" t="s">
        <v>17</v>
      </c>
      <c r="F130" s="85">
        <f>SUM(F122:F129)*VLOOKUP($E130,$D$213:$F$215,3,FALSE)</f>
        <v>115</v>
      </c>
    </row>
    <row r="131" spans="1:6" s="67" customFormat="1" ht="15.75" customHeight="1" x14ac:dyDescent="0.3">
      <c r="B131" s="63"/>
      <c r="C131" s="65"/>
      <c r="D131" s="85"/>
      <c r="E131" s="85"/>
      <c r="F131" s="85"/>
    </row>
    <row r="132" spans="1:6" ht="30" customHeight="1" x14ac:dyDescent="0.3">
      <c r="A132" s="97" t="s">
        <v>302</v>
      </c>
      <c r="B132" s="97"/>
      <c r="C132" s="61"/>
      <c r="D132" s="75"/>
      <c r="E132" s="75"/>
      <c r="F132" s="75"/>
    </row>
    <row r="133" spans="1:6" ht="26.4" x14ac:dyDescent="0.3">
      <c r="A133" s="73">
        <v>13.1</v>
      </c>
      <c r="B133" s="62" t="s">
        <v>303</v>
      </c>
      <c r="C133" s="49"/>
      <c r="D133" s="81">
        <f>IF(C133="yes",0,IF(C133="n/a",0,F133))</f>
        <v>5</v>
      </c>
      <c r="F133" s="81">
        <v>5</v>
      </c>
    </row>
    <row r="134" spans="1:6" ht="39.6" x14ac:dyDescent="0.3">
      <c r="A134" s="73">
        <v>13.2</v>
      </c>
      <c r="B134" s="62" t="s">
        <v>304</v>
      </c>
      <c r="C134" s="49"/>
      <c r="D134" s="81">
        <f>IF(C134="yes",0,IF(C134="n/a",0,F134))</f>
        <v>5</v>
      </c>
      <c r="F134" s="81">
        <v>5</v>
      </c>
    </row>
    <row r="135" spans="1:6" ht="39.6" x14ac:dyDescent="0.3">
      <c r="A135" s="73">
        <v>13.3</v>
      </c>
      <c r="B135" s="62" t="s">
        <v>305</v>
      </c>
      <c r="C135" s="49"/>
      <c r="D135" s="81">
        <f>IF(C135="yes",0,IF(C135="n/a",0,F135))</f>
        <v>5</v>
      </c>
      <c r="F135" s="81">
        <v>5</v>
      </c>
    </row>
    <row r="136" spans="1:6" x14ac:dyDescent="0.3">
      <c r="A136" s="99" t="s">
        <v>19</v>
      </c>
      <c r="B136" s="99"/>
      <c r="C136" s="68"/>
      <c r="D136" s="75"/>
      <c r="E136" s="75"/>
      <c r="F136" s="75"/>
    </row>
    <row r="137" spans="1:6" s="50" customFormat="1" ht="88.2" customHeight="1" x14ac:dyDescent="0.3">
      <c r="A137" s="67"/>
      <c r="B137" s="93" t="s">
        <v>15</v>
      </c>
      <c r="C137" s="65"/>
      <c r="D137" s="83">
        <f>SUM(D133:D136)*VLOOKUP($E137,$D$213:$F$215,3,FALSE)</f>
        <v>75</v>
      </c>
      <c r="E137" s="83" t="s">
        <v>17</v>
      </c>
      <c r="F137" s="83">
        <f>SUM(F133:F136)*VLOOKUP($E137,$D$213:$F$215,3,FALSE)</f>
        <v>75</v>
      </c>
    </row>
    <row r="138" spans="1:6" s="50" customFormat="1" x14ac:dyDescent="0.3">
      <c r="A138" s="67"/>
      <c r="B138" s="63"/>
      <c r="C138" s="65"/>
      <c r="D138" s="83"/>
      <c r="E138" s="83"/>
      <c r="F138" s="83"/>
    </row>
    <row r="139" spans="1:6" ht="30" customHeight="1" x14ac:dyDescent="0.3">
      <c r="A139" s="97" t="s">
        <v>290</v>
      </c>
      <c r="B139" s="97"/>
      <c r="C139" s="61"/>
      <c r="D139" s="75"/>
      <c r="E139" s="75"/>
      <c r="F139" s="75"/>
    </row>
    <row r="140" spans="1:6" ht="30.75" customHeight="1" x14ac:dyDescent="0.3">
      <c r="A140" s="73">
        <v>14.1</v>
      </c>
      <c r="B140" s="62" t="s">
        <v>291</v>
      </c>
      <c r="C140" s="49"/>
      <c r="D140" s="81">
        <f>IF(C140="yes",0,IF(C140="n/a",0,F140))</f>
        <v>5</v>
      </c>
      <c r="F140" s="81">
        <v>5</v>
      </c>
    </row>
    <row r="141" spans="1:6" ht="30.75" customHeight="1" x14ac:dyDescent="0.3">
      <c r="A141" s="73">
        <v>14.2</v>
      </c>
      <c r="B141" s="62" t="s">
        <v>292</v>
      </c>
      <c r="C141" s="49"/>
      <c r="D141" s="81">
        <f>IF(C141="yes",0,IF(C141="n/a",0,F141))</f>
        <v>5</v>
      </c>
      <c r="F141" s="81">
        <v>5</v>
      </c>
    </row>
    <row r="142" spans="1:6" ht="30.75" customHeight="1" x14ac:dyDescent="0.3">
      <c r="A142" s="73">
        <v>14.3</v>
      </c>
      <c r="B142" s="62" t="s">
        <v>293</v>
      </c>
      <c r="C142" s="47"/>
      <c r="D142" s="75"/>
      <c r="E142" s="75"/>
      <c r="F142" s="75"/>
    </row>
    <row r="143" spans="1:6" ht="24" customHeight="1" x14ac:dyDescent="0.3">
      <c r="A143" s="73"/>
      <c r="B143" s="69" t="s">
        <v>249</v>
      </c>
      <c r="C143" s="49"/>
      <c r="D143" s="81">
        <f t="shared" ref="D143:D155" si="8">IF(C143="yes",0,IF(C143="n/a",0,F143))</f>
        <v>3</v>
      </c>
      <c r="F143" s="81">
        <v>3</v>
      </c>
    </row>
    <row r="144" spans="1:6" ht="24" customHeight="1" x14ac:dyDescent="0.3">
      <c r="A144" s="73"/>
      <c r="B144" s="69" t="s">
        <v>250</v>
      </c>
      <c r="C144" s="49"/>
      <c r="D144" s="81">
        <f t="shared" si="8"/>
        <v>3</v>
      </c>
      <c r="F144" s="81">
        <v>3</v>
      </c>
    </row>
    <row r="145" spans="1:6" ht="24" customHeight="1" x14ac:dyDescent="0.3">
      <c r="A145" s="73"/>
      <c r="B145" s="69" t="s">
        <v>251</v>
      </c>
      <c r="C145" s="49"/>
      <c r="D145" s="81">
        <f t="shared" si="8"/>
        <v>3</v>
      </c>
      <c r="F145" s="81">
        <v>3</v>
      </c>
    </row>
    <row r="146" spans="1:6" ht="24" customHeight="1" x14ac:dyDescent="0.3">
      <c r="A146" s="73"/>
      <c r="B146" s="69" t="s">
        <v>252</v>
      </c>
      <c r="C146" s="49"/>
      <c r="D146" s="81">
        <f t="shared" si="8"/>
        <v>5</v>
      </c>
      <c r="F146" s="81">
        <v>5</v>
      </c>
    </row>
    <row r="147" spans="1:6" ht="24" customHeight="1" x14ac:dyDescent="0.3">
      <c r="A147" s="73"/>
      <c r="B147" s="69" t="s">
        <v>253</v>
      </c>
      <c r="C147" s="49"/>
      <c r="D147" s="81">
        <f t="shared" si="8"/>
        <v>5</v>
      </c>
      <c r="F147" s="81">
        <v>5</v>
      </c>
    </row>
    <row r="148" spans="1:6" ht="29.25" customHeight="1" x14ac:dyDescent="0.3">
      <c r="A148" s="73">
        <v>14.4</v>
      </c>
      <c r="B148" s="62" t="s">
        <v>294</v>
      </c>
      <c r="C148" s="49"/>
      <c r="D148" s="81">
        <f t="shared" si="8"/>
        <v>5</v>
      </c>
      <c r="F148" s="81">
        <v>5</v>
      </c>
    </row>
    <row r="149" spans="1:6" ht="29.25" customHeight="1" x14ac:dyDescent="0.3">
      <c r="A149" s="73">
        <v>14.5</v>
      </c>
      <c r="B149" s="62" t="s">
        <v>295</v>
      </c>
      <c r="C149" s="49"/>
      <c r="D149" s="81">
        <f t="shared" si="8"/>
        <v>5</v>
      </c>
      <c r="F149" s="81">
        <v>5</v>
      </c>
    </row>
    <row r="150" spans="1:6" ht="38.25" customHeight="1" x14ac:dyDescent="0.3">
      <c r="A150" s="73">
        <v>14.6</v>
      </c>
      <c r="B150" s="62" t="s">
        <v>296</v>
      </c>
      <c r="C150" s="49"/>
      <c r="D150" s="81">
        <f t="shared" si="8"/>
        <v>5</v>
      </c>
      <c r="F150" s="81">
        <v>5</v>
      </c>
    </row>
    <row r="151" spans="1:6" ht="29.25" customHeight="1" x14ac:dyDescent="0.3">
      <c r="A151" s="73">
        <v>14.7</v>
      </c>
      <c r="B151" s="62" t="s">
        <v>297</v>
      </c>
      <c r="C151" s="49"/>
      <c r="D151" s="81">
        <f t="shared" si="8"/>
        <v>5</v>
      </c>
      <c r="F151" s="81">
        <v>5</v>
      </c>
    </row>
    <row r="152" spans="1:6" ht="29.25" customHeight="1" x14ac:dyDescent="0.3">
      <c r="A152" s="73">
        <v>14.8</v>
      </c>
      <c r="B152" s="62" t="s">
        <v>298</v>
      </c>
      <c r="C152" s="49"/>
      <c r="D152" s="81">
        <f t="shared" si="8"/>
        <v>3</v>
      </c>
      <c r="F152" s="81">
        <v>3</v>
      </c>
    </row>
    <row r="153" spans="1:6" ht="29.25" customHeight="1" x14ac:dyDescent="0.3">
      <c r="A153" s="73">
        <v>14.9</v>
      </c>
      <c r="B153" s="62" t="s">
        <v>299</v>
      </c>
      <c r="C153" s="49"/>
      <c r="D153" s="81">
        <f t="shared" si="8"/>
        <v>3</v>
      </c>
      <c r="F153" s="81">
        <v>3</v>
      </c>
    </row>
    <row r="154" spans="1:6" ht="29.25" customHeight="1" x14ac:dyDescent="0.3">
      <c r="A154" s="77" t="s">
        <v>377</v>
      </c>
      <c r="B154" s="62" t="s">
        <v>300</v>
      </c>
      <c r="C154" s="49"/>
      <c r="D154" s="81">
        <f t="shared" si="8"/>
        <v>3</v>
      </c>
      <c r="F154" s="81">
        <v>3</v>
      </c>
    </row>
    <row r="155" spans="1:6" ht="29.25" customHeight="1" x14ac:dyDescent="0.3">
      <c r="A155" s="73">
        <v>14.11</v>
      </c>
      <c r="B155" s="62" t="s">
        <v>301</v>
      </c>
      <c r="C155" s="49"/>
      <c r="D155" s="81">
        <f t="shared" si="8"/>
        <v>1</v>
      </c>
      <c r="F155" s="81">
        <v>1</v>
      </c>
    </row>
    <row r="156" spans="1:6" x14ac:dyDescent="0.3">
      <c r="A156" s="99" t="s">
        <v>14</v>
      </c>
      <c r="B156" s="99"/>
      <c r="C156" s="68"/>
      <c r="D156" s="75"/>
      <c r="E156" s="75"/>
      <c r="F156" s="75"/>
    </row>
    <row r="157" spans="1:6" s="50" customFormat="1" ht="67.2" customHeight="1" x14ac:dyDescent="0.3">
      <c r="A157" s="67"/>
      <c r="B157" s="93" t="s">
        <v>15</v>
      </c>
      <c r="C157" s="65"/>
      <c r="D157" s="83">
        <f>SUM(D140:D156)*VLOOKUP($E157,$D$213:$F$215,3,FALSE)</f>
        <v>295</v>
      </c>
      <c r="E157" s="83" t="s">
        <v>17</v>
      </c>
      <c r="F157" s="83">
        <f>SUM(F140:F156)*VLOOKUP($E157,$D$213:$F$215,3,FALSE)</f>
        <v>295</v>
      </c>
    </row>
    <row r="158" spans="1:6" s="50" customFormat="1" x14ac:dyDescent="0.3">
      <c r="A158" s="67"/>
      <c r="B158" s="48"/>
      <c r="C158" s="65"/>
      <c r="D158" s="83"/>
      <c r="E158" s="83"/>
      <c r="F158" s="83"/>
    </row>
    <row r="159" spans="1:6" ht="30" customHeight="1" x14ac:dyDescent="0.3">
      <c r="A159" s="97" t="s">
        <v>282</v>
      </c>
      <c r="B159" s="97"/>
      <c r="C159" s="61"/>
      <c r="D159" s="75"/>
      <c r="E159" s="75"/>
      <c r="F159" s="75"/>
    </row>
    <row r="160" spans="1:6" ht="25.5" customHeight="1" x14ac:dyDescent="0.3">
      <c r="A160" s="73">
        <v>15.1</v>
      </c>
      <c r="B160" s="62" t="s">
        <v>390</v>
      </c>
      <c r="C160" s="49"/>
      <c r="D160" s="81">
        <f t="shared" ref="D160:D170" si="9">IF(C160="yes",0,IF(C160="n/a",0,F160))</f>
        <v>5</v>
      </c>
      <c r="F160" s="81">
        <v>5</v>
      </c>
    </row>
    <row r="161" spans="1:6" ht="25.5" customHeight="1" x14ac:dyDescent="0.3">
      <c r="A161" s="73">
        <v>15.2</v>
      </c>
      <c r="B161" s="62" t="s">
        <v>391</v>
      </c>
      <c r="C161" s="49"/>
      <c r="D161" s="81">
        <f t="shared" si="9"/>
        <v>5</v>
      </c>
      <c r="F161" s="81">
        <v>5</v>
      </c>
    </row>
    <row r="162" spans="1:6" ht="25.5" customHeight="1" x14ac:dyDescent="0.3">
      <c r="A162" s="73">
        <v>15.3</v>
      </c>
      <c r="B162" s="62" t="s">
        <v>392</v>
      </c>
      <c r="C162" s="49"/>
      <c r="D162" s="81">
        <f t="shared" si="9"/>
        <v>5</v>
      </c>
      <c r="F162" s="81">
        <v>5</v>
      </c>
    </row>
    <row r="163" spans="1:6" ht="34.5" customHeight="1" x14ac:dyDescent="0.3">
      <c r="A163" s="73">
        <v>15.4</v>
      </c>
      <c r="B163" s="62" t="s">
        <v>283</v>
      </c>
      <c r="C163" s="49"/>
      <c r="D163" s="81">
        <f t="shared" si="9"/>
        <v>5</v>
      </c>
      <c r="F163" s="81">
        <v>5</v>
      </c>
    </row>
    <row r="164" spans="1:6" ht="25.5" customHeight="1" x14ac:dyDescent="0.3">
      <c r="A164" s="73">
        <v>15.5</v>
      </c>
      <c r="B164" s="62" t="s">
        <v>284</v>
      </c>
      <c r="C164" s="49"/>
      <c r="D164" s="81">
        <f t="shared" si="9"/>
        <v>3</v>
      </c>
      <c r="E164" s="86"/>
      <c r="F164" s="86">
        <v>3</v>
      </c>
    </row>
    <row r="165" spans="1:6" ht="25.5" customHeight="1" x14ac:dyDescent="0.3">
      <c r="A165" s="73">
        <v>15.6</v>
      </c>
      <c r="B165" s="62" t="s">
        <v>285</v>
      </c>
      <c r="C165" s="49"/>
      <c r="D165" s="81">
        <f t="shared" si="9"/>
        <v>3</v>
      </c>
      <c r="E165" s="86"/>
      <c r="F165" s="86">
        <v>3</v>
      </c>
    </row>
    <row r="166" spans="1:6" ht="25.5" customHeight="1" x14ac:dyDescent="0.3">
      <c r="A166" s="73">
        <v>15.7</v>
      </c>
      <c r="B166" s="62" t="s">
        <v>286</v>
      </c>
      <c r="C166" s="49"/>
      <c r="D166" s="81">
        <f t="shared" si="9"/>
        <v>5</v>
      </c>
      <c r="F166" s="81">
        <v>5</v>
      </c>
    </row>
    <row r="167" spans="1:6" ht="25.5" customHeight="1" x14ac:dyDescent="0.3">
      <c r="A167" s="73">
        <v>15.8</v>
      </c>
      <c r="B167" s="62" t="s">
        <v>287</v>
      </c>
      <c r="C167" s="49"/>
      <c r="D167" s="81">
        <f t="shared" si="9"/>
        <v>3</v>
      </c>
      <c r="F167" s="81">
        <v>3</v>
      </c>
    </row>
    <row r="168" spans="1:6" ht="32.25" customHeight="1" x14ac:dyDescent="0.3">
      <c r="A168" s="73">
        <v>15.9</v>
      </c>
      <c r="B168" s="62" t="s">
        <v>288</v>
      </c>
      <c r="C168" s="49"/>
      <c r="D168" s="81">
        <f t="shared" si="9"/>
        <v>3</v>
      </c>
      <c r="F168" s="81">
        <v>3</v>
      </c>
    </row>
    <row r="169" spans="1:6" ht="25.5" customHeight="1" x14ac:dyDescent="0.3">
      <c r="A169" s="77" t="s">
        <v>376</v>
      </c>
      <c r="B169" s="62" t="s">
        <v>289</v>
      </c>
      <c r="C169" s="49"/>
      <c r="D169" s="81">
        <f t="shared" si="9"/>
        <v>5</v>
      </c>
      <c r="F169" s="81">
        <v>5</v>
      </c>
    </row>
    <row r="170" spans="1:6" ht="34.5" customHeight="1" x14ac:dyDescent="0.3">
      <c r="A170" s="73">
        <v>15.11</v>
      </c>
      <c r="B170" s="62" t="s">
        <v>408</v>
      </c>
      <c r="C170" s="49"/>
      <c r="D170" s="81">
        <f t="shared" si="9"/>
        <v>3</v>
      </c>
      <c r="F170" s="81">
        <v>3</v>
      </c>
    </row>
    <row r="171" spans="1:6" x14ac:dyDescent="0.3">
      <c r="A171" s="99" t="s">
        <v>14</v>
      </c>
      <c r="B171" s="99"/>
      <c r="C171" s="68"/>
      <c r="D171" s="75"/>
      <c r="E171" s="75"/>
      <c r="F171" s="75"/>
    </row>
    <row r="172" spans="1:6" s="50" customFormat="1" ht="62.4" customHeight="1" x14ac:dyDescent="0.3">
      <c r="A172" s="53"/>
      <c r="B172" s="93" t="s">
        <v>15</v>
      </c>
      <c r="C172" s="65"/>
      <c r="D172" s="83">
        <f>SUM(D160:D171)*VLOOKUP($E172,$D$213:$F$215,3,FALSE)</f>
        <v>225</v>
      </c>
      <c r="E172" s="83" t="s">
        <v>17</v>
      </c>
      <c r="F172" s="83">
        <f>SUM(F160:F171)*VLOOKUP($E172,$D$213:$F$215,3,FALSE)</f>
        <v>225</v>
      </c>
    </row>
    <row r="173" spans="1:6" s="50" customFormat="1" x14ac:dyDescent="0.3">
      <c r="A173" s="67"/>
      <c r="B173" s="48"/>
      <c r="C173" s="65"/>
      <c r="D173" s="83"/>
      <c r="E173" s="83"/>
      <c r="F173" s="83"/>
    </row>
    <row r="174" spans="1:6" ht="30" customHeight="1" x14ac:dyDescent="0.3">
      <c r="A174" s="97" t="s">
        <v>278</v>
      </c>
      <c r="B174" s="97"/>
      <c r="C174" s="61"/>
      <c r="D174" s="75"/>
      <c r="E174" s="75"/>
      <c r="F174" s="75"/>
    </row>
    <row r="175" spans="1:6" ht="34.5" customHeight="1" x14ac:dyDescent="0.3">
      <c r="A175" s="73">
        <v>16.100000000000001</v>
      </c>
      <c r="B175" s="62" t="s">
        <v>409</v>
      </c>
      <c r="C175" s="49"/>
      <c r="D175" s="81">
        <f>IF(C175="yes",0,IF(C175="n/a",0,F175))</f>
        <v>5</v>
      </c>
      <c r="F175" s="81">
        <v>5</v>
      </c>
    </row>
    <row r="176" spans="1:6" ht="34.5" customHeight="1" x14ac:dyDescent="0.3">
      <c r="A176" s="73">
        <v>16.2</v>
      </c>
      <c r="B176" s="62" t="s">
        <v>279</v>
      </c>
      <c r="C176" s="49"/>
      <c r="D176" s="81">
        <f>IF(C176="yes",0,IF(C176="n/a",0,F176))</f>
        <v>5</v>
      </c>
      <c r="F176" s="81">
        <v>5</v>
      </c>
    </row>
    <row r="177" spans="1:6" ht="34.5" customHeight="1" x14ac:dyDescent="0.3">
      <c r="A177" s="73">
        <v>16.3</v>
      </c>
      <c r="B177" s="62" t="s">
        <v>280</v>
      </c>
      <c r="C177" s="49"/>
      <c r="D177" s="81">
        <f>IF(C177="yes",0,IF(C177="n/a",0,F177))</f>
        <v>5</v>
      </c>
      <c r="F177" s="81">
        <v>5</v>
      </c>
    </row>
    <row r="178" spans="1:6" ht="34.5" customHeight="1" x14ac:dyDescent="0.3">
      <c r="A178" s="73">
        <v>16.399999999999999</v>
      </c>
      <c r="B178" s="62" t="s">
        <v>281</v>
      </c>
      <c r="C178" s="49"/>
      <c r="D178" s="81">
        <f>IF(C178="yes",0,IF(C178="n/a",0,F178))</f>
        <v>5</v>
      </c>
      <c r="F178" s="81">
        <v>5</v>
      </c>
    </row>
    <row r="179" spans="1:6" x14ac:dyDescent="0.3">
      <c r="A179" s="99" t="s">
        <v>14</v>
      </c>
      <c r="B179" s="99"/>
      <c r="C179" s="68"/>
      <c r="D179" s="75"/>
      <c r="E179" s="75"/>
      <c r="F179" s="75"/>
    </row>
    <row r="180" spans="1:6" s="50" customFormat="1" ht="66" customHeight="1" x14ac:dyDescent="0.3">
      <c r="A180" s="67"/>
      <c r="B180" s="93" t="s">
        <v>15</v>
      </c>
      <c r="C180" s="65"/>
      <c r="D180" s="83">
        <f>SUM(D175:D179)*VLOOKUP($E180,$D$213:$F$215,3,FALSE)</f>
        <v>100</v>
      </c>
      <c r="E180" s="83" t="s">
        <v>17</v>
      </c>
      <c r="F180" s="83">
        <f>SUM(F175:F179)*VLOOKUP($E180,$D$213:$F$215,3,FALSE)</f>
        <v>100</v>
      </c>
    </row>
    <row r="181" spans="1:6" s="50" customFormat="1" x14ac:dyDescent="0.3">
      <c r="A181" s="67"/>
      <c r="B181" s="48"/>
      <c r="C181" s="65"/>
      <c r="D181" s="83"/>
      <c r="E181" s="83"/>
      <c r="F181" s="83"/>
    </row>
    <row r="182" spans="1:6" s="25" customFormat="1" ht="30" customHeight="1" x14ac:dyDescent="0.3">
      <c r="A182" s="97" t="s">
        <v>277</v>
      </c>
      <c r="B182" s="97"/>
      <c r="C182" s="74"/>
      <c r="D182" s="75"/>
      <c r="E182" s="75"/>
      <c r="F182" s="75"/>
    </row>
    <row r="183" spans="1:6" ht="52.8" x14ac:dyDescent="0.3">
      <c r="A183" s="73">
        <v>17.100000000000001</v>
      </c>
      <c r="B183" s="62" t="s">
        <v>273</v>
      </c>
      <c r="C183" s="49"/>
      <c r="D183" s="81">
        <f>IF(C183="yes",0,IF(C183="n/a",0,F183))</f>
        <v>5</v>
      </c>
      <c r="F183" s="81">
        <v>5</v>
      </c>
    </row>
    <row r="184" spans="1:6" ht="39.6" x14ac:dyDescent="0.3">
      <c r="A184" s="73">
        <v>17.2</v>
      </c>
      <c r="B184" s="62" t="s">
        <v>274</v>
      </c>
      <c r="C184" s="49"/>
      <c r="D184" s="81">
        <f>IF(C184="yes",0,IF(C184="n/a",0,F184))</f>
        <v>3</v>
      </c>
      <c r="F184" s="81">
        <v>3</v>
      </c>
    </row>
    <row r="185" spans="1:6" ht="39.6" x14ac:dyDescent="0.3">
      <c r="A185" s="73">
        <v>17.3</v>
      </c>
      <c r="B185" s="62" t="s">
        <v>275</v>
      </c>
      <c r="C185" s="49"/>
      <c r="D185" s="81">
        <f>IF(C185="yes",0,IF(C185="n/a",0,F185))</f>
        <v>5</v>
      </c>
      <c r="F185" s="81">
        <v>5</v>
      </c>
    </row>
    <row r="186" spans="1:6" ht="39.75" customHeight="1" x14ac:dyDescent="0.3">
      <c r="A186" s="73">
        <v>17.399999999999999</v>
      </c>
      <c r="B186" s="62" t="s">
        <v>276</v>
      </c>
      <c r="C186" s="49"/>
      <c r="D186" s="81">
        <f>IF(C186="yes",0,IF(C186="n/a",0,F186))</f>
        <v>3</v>
      </c>
      <c r="F186" s="81">
        <v>3</v>
      </c>
    </row>
    <row r="187" spans="1:6" x14ac:dyDescent="0.3">
      <c r="A187" s="100" t="s">
        <v>14</v>
      </c>
      <c r="B187" s="100"/>
      <c r="C187" s="79"/>
      <c r="D187" s="75"/>
      <c r="E187" s="75"/>
      <c r="F187" s="75"/>
    </row>
    <row r="188" spans="1:6" s="50" customFormat="1" ht="64.8" customHeight="1" x14ac:dyDescent="0.3">
      <c r="A188" s="67"/>
      <c r="B188" s="93" t="s">
        <v>15</v>
      </c>
      <c r="C188" s="65"/>
      <c r="D188" s="83">
        <f>SUM(D183:D187)*VLOOKUP($E188,$D$213:$F$215,3,FALSE)</f>
        <v>80</v>
      </c>
      <c r="E188" s="83" t="s">
        <v>17</v>
      </c>
      <c r="F188" s="83">
        <f>SUM(F183:F187)*VLOOKUP($E188,$D$213:$F$215,3,FALSE)</f>
        <v>80</v>
      </c>
    </row>
    <row r="189" spans="1:6" s="50" customFormat="1" x14ac:dyDescent="0.3">
      <c r="A189" s="67"/>
      <c r="B189" s="48"/>
      <c r="C189" s="65"/>
      <c r="D189" s="83"/>
      <c r="E189" s="83"/>
      <c r="F189" s="83"/>
    </row>
    <row r="190" spans="1:6" ht="30" customHeight="1" x14ac:dyDescent="0.3">
      <c r="A190" s="97" t="s">
        <v>266</v>
      </c>
      <c r="B190" s="97"/>
      <c r="C190" s="61"/>
      <c r="D190" s="75"/>
      <c r="E190" s="75"/>
      <c r="F190" s="75"/>
    </row>
    <row r="191" spans="1:6" ht="26.4" x14ac:dyDescent="0.3">
      <c r="A191" s="73">
        <v>18.100000000000001</v>
      </c>
      <c r="B191" s="62" t="s">
        <v>267</v>
      </c>
      <c r="C191" s="49"/>
      <c r="D191" s="81">
        <f t="shared" ref="D191:D196" si="10">IF(C191="yes",0,IF(C191="n/a",0,F191))</f>
        <v>5</v>
      </c>
      <c r="F191" s="81">
        <v>5</v>
      </c>
    </row>
    <row r="192" spans="1:6" ht="39.6" x14ac:dyDescent="0.3">
      <c r="A192" s="73">
        <v>18.2</v>
      </c>
      <c r="B192" s="62" t="s">
        <v>268</v>
      </c>
      <c r="C192" s="49"/>
      <c r="D192" s="81">
        <f t="shared" si="10"/>
        <v>5</v>
      </c>
      <c r="F192" s="81">
        <v>5</v>
      </c>
    </row>
    <row r="193" spans="1:6" ht="39.6" x14ac:dyDescent="0.3">
      <c r="A193" s="73">
        <v>18.3</v>
      </c>
      <c r="B193" s="62" t="s">
        <v>269</v>
      </c>
      <c r="C193" s="49"/>
      <c r="D193" s="81">
        <f t="shared" si="10"/>
        <v>5</v>
      </c>
      <c r="F193" s="81">
        <v>5</v>
      </c>
    </row>
    <row r="194" spans="1:6" ht="26.4" x14ac:dyDescent="0.3">
      <c r="A194" s="73">
        <v>18.399999999999999</v>
      </c>
      <c r="B194" s="62" t="s">
        <v>270</v>
      </c>
      <c r="C194" s="49"/>
      <c r="D194" s="81">
        <f t="shared" si="10"/>
        <v>5</v>
      </c>
      <c r="F194" s="81">
        <v>5</v>
      </c>
    </row>
    <row r="195" spans="1:6" ht="39.6" x14ac:dyDescent="0.3">
      <c r="A195" s="73">
        <v>18.5</v>
      </c>
      <c r="B195" s="62" t="s">
        <v>271</v>
      </c>
      <c r="C195" s="49"/>
      <c r="D195" s="81">
        <f t="shared" si="10"/>
        <v>3</v>
      </c>
      <c r="F195" s="81">
        <v>3</v>
      </c>
    </row>
    <row r="196" spans="1:6" ht="39.6" x14ac:dyDescent="0.3">
      <c r="A196" s="73">
        <v>18.600000000000001</v>
      </c>
      <c r="B196" s="62" t="s">
        <v>272</v>
      </c>
      <c r="C196" s="49"/>
      <c r="D196" s="81">
        <f t="shared" si="10"/>
        <v>3</v>
      </c>
      <c r="F196" s="81">
        <v>3</v>
      </c>
    </row>
    <row r="197" spans="1:6" x14ac:dyDescent="0.3">
      <c r="A197" s="99" t="s">
        <v>14</v>
      </c>
      <c r="B197" s="99"/>
      <c r="C197" s="68"/>
      <c r="D197" s="75"/>
      <c r="E197" s="75"/>
      <c r="F197" s="75"/>
    </row>
    <row r="198" spans="1:6" s="50" customFormat="1" ht="63" customHeight="1" x14ac:dyDescent="0.3">
      <c r="A198" s="67"/>
      <c r="B198" s="93" t="s">
        <v>15</v>
      </c>
      <c r="C198" s="70"/>
      <c r="D198" s="83">
        <f>SUM(D191:D197)*VLOOKUP($E198,$D$213:$F$215,3,FALSE)</f>
        <v>130</v>
      </c>
      <c r="E198" s="83" t="s">
        <v>17</v>
      </c>
      <c r="F198" s="83">
        <f>SUM(F191:F197)*VLOOKUP($E198,$D$213:$F$215,3,FALSE)</f>
        <v>130</v>
      </c>
    </row>
    <row r="199" spans="1:6" s="50" customFormat="1" x14ac:dyDescent="0.3">
      <c r="A199" s="67"/>
      <c r="B199" s="48"/>
      <c r="C199" s="70"/>
      <c r="D199" s="83"/>
      <c r="E199" s="83"/>
      <c r="F199" s="83"/>
    </row>
    <row r="200" spans="1:6" ht="30" customHeight="1" x14ac:dyDescent="0.3">
      <c r="A200" s="97" t="s">
        <v>259</v>
      </c>
      <c r="B200" s="97"/>
      <c r="C200" s="61"/>
      <c r="D200" s="75"/>
      <c r="E200" s="75"/>
      <c r="F200" s="75"/>
    </row>
    <row r="201" spans="1:6" ht="39.6" x14ac:dyDescent="0.3">
      <c r="A201" s="73">
        <v>19.100000000000001</v>
      </c>
      <c r="B201" s="62" t="s">
        <v>265</v>
      </c>
      <c r="C201" s="49"/>
      <c r="D201" s="81">
        <f t="shared" ref="D201:D206" si="11">IF(C201="yes",0,IF(C201="n/a",0,F201))</f>
        <v>5</v>
      </c>
      <c r="F201" s="81">
        <v>5</v>
      </c>
    </row>
    <row r="202" spans="1:6" ht="39.6" x14ac:dyDescent="0.3">
      <c r="A202" s="73">
        <v>19.2</v>
      </c>
      <c r="B202" s="62" t="s">
        <v>264</v>
      </c>
      <c r="C202" s="49"/>
      <c r="D202" s="81">
        <f t="shared" si="11"/>
        <v>3</v>
      </c>
      <c r="F202" s="81">
        <v>3</v>
      </c>
    </row>
    <row r="203" spans="1:6" ht="39.6" x14ac:dyDescent="0.3">
      <c r="A203" s="73">
        <v>19.3</v>
      </c>
      <c r="B203" s="62" t="s">
        <v>263</v>
      </c>
      <c r="C203" s="49"/>
      <c r="D203" s="81">
        <f t="shared" si="11"/>
        <v>3</v>
      </c>
      <c r="F203" s="81">
        <v>3</v>
      </c>
    </row>
    <row r="204" spans="1:6" ht="39.6" x14ac:dyDescent="0.3">
      <c r="A204" s="73">
        <v>19.399999999999999</v>
      </c>
      <c r="B204" s="62" t="s">
        <v>262</v>
      </c>
      <c r="C204" s="49"/>
      <c r="D204" s="81">
        <f t="shared" si="11"/>
        <v>3</v>
      </c>
      <c r="F204" s="81">
        <v>3</v>
      </c>
    </row>
    <row r="205" spans="1:6" ht="39.6" x14ac:dyDescent="0.3">
      <c r="A205" s="73">
        <v>19.5</v>
      </c>
      <c r="B205" s="62" t="s">
        <v>261</v>
      </c>
      <c r="C205" s="49"/>
      <c r="D205" s="81">
        <f t="shared" si="11"/>
        <v>3</v>
      </c>
      <c r="F205" s="81">
        <v>3</v>
      </c>
    </row>
    <row r="206" spans="1:6" ht="39.6" x14ac:dyDescent="0.3">
      <c r="A206" s="73">
        <v>19.600000000000001</v>
      </c>
      <c r="B206" s="62" t="s">
        <v>260</v>
      </c>
      <c r="C206" s="49"/>
      <c r="D206" s="81">
        <f t="shared" si="11"/>
        <v>3</v>
      </c>
      <c r="F206" s="81">
        <v>3</v>
      </c>
    </row>
    <row r="207" spans="1:6" x14ac:dyDescent="0.3">
      <c r="A207" s="99" t="s">
        <v>14</v>
      </c>
      <c r="B207" s="99"/>
      <c r="C207" s="68"/>
      <c r="D207" s="75"/>
      <c r="E207" s="75"/>
      <c r="F207" s="75"/>
    </row>
    <row r="208" spans="1:6" s="50" customFormat="1" ht="48.6" customHeight="1" x14ac:dyDescent="0.3">
      <c r="A208" s="67"/>
      <c r="B208" s="93" t="s">
        <v>15</v>
      </c>
      <c r="C208" s="70"/>
      <c r="D208" s="83">
        <f>SUM(D201:D207)*VLOOKUP($E208,$D$213:$F$215,3,FALSE)</f>
        <v>100</v>
      </c>
      <c r="E208" s="83" t="s">
        <v>17</v>
      </c>
      <c r="F208" s="83">
        <f>SUM(F201:F207)*VLOOKUP($E208,$D$213:$F$215,3,FALSE)</f>
        <v>100</v>
      </c>
    </row>
    <row r="209" spans="1:6" s="51" customFormat="1" x14ac:dyDescent="0.3">
      <c r="A209" s="67"/>
      <c r="B209" s="63"/>
      <c r="C209" s="52"/>
      <c r="D209" s="87"/>
      <c r="E209" s="87"/>
      <c r="F209" s="87"/>
    </row>
    <row r="210" spans="1:6" ht="23.4" thickBot="1" x14ac:dyDescent="0.45">
      <c r="B210" s="71" t="s">
        <v>21</v>
      </c>
      <c r="C210" s="72">
        <f>D210/F210</f>
        <v>1</v>
      </c>
      <c r="D210" s="81">
        <f>SUMIF($E6:$E208,"&lt;&gt;",D6:D208)</f>
        <v>2499</v>
      </c>
      <c r="F210" s="81">
        <f>SUMIF($E6:$E208,"&lt;&gt;",F6:F208)</f>
        <v>2499</v>
      </c>
    </row>
    <row r="211" spans="1:6" ht="11.25" customHeight="1" x14ac:dyDescent="0.3"/>
    <row r="212" spans="1:6" x14ac:dyDescent="0.3">
      <c r="D212" s="88" t="s">
        <v>8</v>
      </c>
      <c r="F212" s="89" t="s">
        <v>13</v>
      </c>
    </row>
    <row r="213" spans="1:6" x14ac:dyDescent="0.3">
      <c r="D213" s="81" t="s">
        <v>17</v>
      </c>
      <c r="F213" s="81">
        <v>5</v>
      </c>
    </row>
    <row r="214" spans="1:6" x14ac:dyDescent="0.3">
      <c r="D214" s="81" t="s">
        <v>22</v>
      </c>
      <c r="F214" s="81">
        <v>3</v>
      </c>
    </row>
    <row r="215" spans="1:6" x14ac:dyDescent="0.3">
      <c r="D215" s="81" t="s">
        <v>16</v>
      </c>
      <c r="F215" s="81">
        <v>1</v>
      </c>
    </row>
    <row r="216" spans="1:6" x14ac:dyDescent="0.3"/>
    <row r="217" spans="1:6" x14ac:dyDescent="0.3">
      <c r="D217" s="27" t="s">
        <v>23</v>
      </c>
      <c r="F217" s="81">
        <f>COUNTBLANK(C4:C210)</f>
        <v>205</v>
      </c>
    </row>
    <row r="218" spans="1:6" x14ac:dyDescent="0.3"/>
    <row r="219" spans="1:6" x14ac:dyDescent="0.3"/>
    <row r="220" spans="1:6" x14ac:dyDescent="0.3"/>
  </sheetData>
  <sheetProtection algorithmName="SHA-512" hashValue="Vx2hPylYCm0pv3V5DvJ3adUEPwP+PyjU6R5DvcVbXVttSR9ekgRMKqQkZ3IB8TAU4PERSpeOhNenC78gA7uH+g==" saltValue="+MpgB+RySa/FuhwELHytng==" spinCount="100000" sheet="1" objects="1" scenarios="1" formatCells="0" formatRows="0"/>
  <customSheetViews>
    <customSheetView guid="{4BE758FB-6393-43B2-832A-296EED8ABC12}" showPageBreaks="1" topLeftCell="A211">
      <selection activeCell="D220" sqref="D220"/>
    </customSheetView>
    <customSheetView guid="{98582585-1E24-4EB7-B439-151C15364A5B}" showPageBreaks="1" fitToPage="1" printArea="1" hiddenRows="1" hiddenColumns="1" view="pageLayout">
      <selection activeCell="C7" sqref="C7"/>
      <pageMargins left="0.25" right="0.25" top="0.5" bottom="0.5" header="0.3" footer="0.3"/>
      <pageSetup scale="81" fitToHeight="0" orientation="portrait" r:id="rId1"/>
      <headerFooter>
        <oddFooter>&amp;RPage &amp;P of &amp;N</oddFooter>
      </headerFooter>
    </customSheetView>
  </customSheetViews>
  <mergeCells count="39">
    <mergeCell ref="A53:B53"/>
    <mergeCell ref="A98:B98"/>
    <mergeCell ref="A86:B86"/>
    <mergeCell ref="A77:B77"/>
    <mergeCell ref="A69:B69"/>
    <mergeCell ref="A63:B63"/>
    <mergeCell ref="A156:B156"/>
    <mergeCell ref="A136:B136"/>
    <mergeCell ref="A129:B129"/>
    <mergeCell ref="A118:B118"/>
    <mergeCell ref="A108:B108"/>
    <mergeCell ref="A207:B207"/>
    <mergeCell ref="A197:B197"/>
    <mergeCell ref="A187:B187"/>
    <mergeCell ref="A179:B179"/>
    <mergeCell ref="A171:B171"/>
    <mergeCell ref="A45:B45"/>
    <mergeCell ref="A32:B32"/>
    <mergeCell ref="A6:B6"/>
    <mergeCell ref="A12:B12"/>
    <mergeCell ref="A15:B15"/>
    <mergeCell ref="A29:B29"/>
    <mergeCell ref="A42:B42"/>
    <mergeCell ref="D1:F1"/>
    <mergeCell ref="A200:B200"/>
    <mergeCell ref="A190:B190"/>
    <mergeCell ref="A182:B182"/>
    <mergeCell ref="A174:B174"/>
    <mergeCell ref="A159:B159"/>
    <mergeCell ref="A139:B139"/>
    <mergeCell ref="A132:B132"/>
    <mergeCell ref="A121:B121"/>
    <mergeCell ref="A111:B111"/>
    <mergeCell ref="A101:B101"/>
    <mergeCell ref="A89:B89"/>
    <mergeCell ref="A80:B80"/>
    <mergeCell ref="A72:B72"/>
    <mergeCell ref="A66:B66"/>
    <mergeCell ref="A56:B56"/>
  </mergeCells>
  <dataValidations count="1">
    <dataValidation type="list" allowBlank="1" showInputMessage="1" showErrorMessage="1" sqref="C140:C141 C7:C11 C183:C186 C191:C196 C46:C52 C33:C41 C57:C62 C67:C68 C81:C85 C90:C97 C102:C107 C112:C117 C133:C135 C122:C128 C160:C170 C143:C155 C175:C178 C73:C76 C16:C28 C201:C206" xr:uid="{D13C48DD-10DD-48F4-93F1-BA2ED1D2069A}">
      <formula1>"yes, no, n/a"</formula1>
    </dataValidation>
  </dataValidations>
  <pageMargins left="0.25" right="0.25" top="0.5" bottom="0.5" header="0.3" footer="0.3"/>
  <pageSetup scale="81" fitToHeight="0" orientation="portrait" r:id="rId2"/>
  <headerFooter>
    <oddFooter>&amp;RPage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D8B34-950C-4C91-B462-7D5D1EB0923E}">
  <sheetPr codeName="Sheet3">
    <pageSetUpPr autoPageBreaks="0" fitToPage="1"/>
  </sheetPr>
  <dimension ref="A1:C103"/>
  <sheetViews>
    <sheetView showGridLines="0" showRowColHeaders="0" zoomScale="141" zoomScaleNormal="100" workbookViewId="0"/>
  </sheetViews>
  <sheetFormatPr defaultColWidth="0" defaultRowHeight="14.4" zeroHeight="1" x14ac:dyDescent="0.3"/>
  <cols>
    <col min="1" max="1" width="13.44140625" style="31" customWidth="1"/>
    <col min="2" max="2" width="74.77734375" style="27" customWidth="1"/>
    <col min="3" max="3" width="24.44140625" style="26" customWidth="1"/>
    <col min="4" max="16384" width="9" style="25" hidden="1"/>
  </cols>
  <sheetData>
    <row r="1" spans="1:3" ht="28.8" x14ac:dyDescent="0.3">
      <c r="A1" s="32" t="s">
        <v>24</v>
      </c>
      <c r="B1" s="44" t="s">
        <v>25</v>
      </c>
      <c r="C1" s="45" t="s">
        <v>26</v>
      </c>
    </row>
    <row r="2" spans="1:3" x14ac:dyDescent="0.3">
      <c r="A2" s="101" t="s">
        <v>27</v>
      </c>
      <c r="B2" s="101"/>
      <c r="C2" s="101"/>
    </row>
    <row r="3" spans="1:3" x14ac:dyDescent="0.3">
      <c r="A3" s="40" t="s">
        <v>28</v>
      </c>
      <c r="B3" s="41" t="s">
        <v>29</v>
      </c>
      <c r="C3" s="42" t="s">
        <v>30</v>
      </c>
    </row>
    <row r="4" spans="1:3" x14ac:dyDescent="0.3">
      <c r="A4" s="33" t="s">
        <v>31</v>
      </c>
      <c r="B4" s="34" t="s">
        <v>32</v>
      </c>
      <c r="C4" s="35" t="s">
        <v>33</v>
      </c>
    </row>
    <row r="5" spans="1:3" ht="28.8" x14ac:dyDescent="0.3">
      <c r="A5" s="33" t="s">
        <v>34</v>
      </c>
      <c r="B5" s="34" t="s">
        <v>410</v>
      </c>
      <c r="C5" s="35" t="s">
        <v>35</v>
      </c>
    </row>
    <row r="6" spans="1:3" x14ac:dyDescent="0.3">
      <c r="A6" s="33" t="s">
        <v>36</v>
      </c>
      <c r="B6" s="34" t="s">
        <v>37</v>
      </c>
      <c r="C6" s="35" t="s">
        <v>38</v>
      </c>
    </row>
    <row r="7" spans="1:3" ht="28.8" x14ac:dyDescent="0.3">
      <c r="A7" s="33" t="s">
        <v>39</v>
      </c>
      <c r="B7" s="34" t="s">
        <v>40</v>
      </c>
      <c r="C7" s="35" t="s">
        <v>41</v>
      </c>
    </row>
    <row r="8" spans="1:3" ht="28.8" x14ac:dyDescent="0.3">
      <c r="A8" s="33" t="s">
        <v>42</v>
      </c>
      <c r="B8" s="34" t="s">
        <v>43</v>
      </c>
      <c r="C8" s="35" t="s">
        <v>41</v>
      </c>
    </row>
    <row r="9" spans="1:3" x14ac:dyDescent="0.3">
      <c r="A9" s="33" t="s">
        <v>44</v>
      </c>
      <c r="B9" s="34" t="s">
        <v>45</v>
      </c>
      <c r="C9" s="35" t="s">
        <v>46</v>
      </c>
    </row>
    <row r="10" spans="1:3" ht="28.8" x14ac:dyDescent="0.3">
      <c r="A10" s="33" t="s">
        <v>47</v>
      </c>
      <c r="B10" s="34" t="s">
        <v>48</v>
      </c>
      <c r="C10" s="35" t="s">
        <v>49</v>
      </c>
    </row>
    <row r="11" spans="1:3" x14ac:dyDescent="0.3">
      <c r="A11" s="101" t="s">
        <v>18</v>
      </c>
      <c r="B11" s="101"/>
      <c r="C11" s="101"/>
    </row>
    <row r="12" spans="1:3" x14ac:dyDescent="0.3">
      <c r="A12" s="43" t="s">
        <v>50</v>
      </c>
      <c r="B12" s="41" t="s">
        <v>51</v>
      </c>
      <c r="C12" s="42" t="s">
        <v>52</v>
      </c>
    </row>
    <row r="13" spans="1:3" x14ac:dyDescent="0.3">
      <c r="A13" s="36" t="s">
        <v>53</v>
      </c>
      <c r="B13" s="34" t="s">
        <v>54</v>
      </c>
      <c r="C13" s="35" t="s">
        <v>55</v>
      </c>
    </row>
    <row r="14" spans="1:3" x14ac:dyDescent="0.3">
      <c r="A14" s="36" t="s">
        <v>56</v>
      </c>
      <c r="B14" s="34" t="s">
        <v>57</v>
      </c>
      <c r="C14" s="35" t="s">
        <v>58</v>
      </c>
    </row>
    <row r="15" spans="1:3" x14ac:dyDescent="0.3">
      <c r="A15" s="36" t="s">
        <v>59</v>
      </c>
      <c r="B15" s="34" t="s">
        <v>60</v>
      </c>
      <c r="C15" s="35" t="s">
        <v>61</v>
      </c>
    </row>
    <row r="16" spans="1:3" x14ac:dyDescent="0.3">
      <c r="A16" s="36" t="s">
        <v>62</v>
      </c>
      <c r="B16" s="34" t="s">
        <v>63</v>
      </c>
      <c r="C16" s="35">
        <v>10.3</v>
      </c>
    </row>
    <row r="17" spans="1:3" x14ac:dyDescent="0.3">
      <c r="A17" s="36" t="s">
        <v>64</v>
      </c>
      <c r="B17" s="34" t="s">
        <v>65</v>
      </c>
      <c r="C17" s="35">
        <v>10.5</v>
      </c>
    </row>
    <row r="18" spans="1:3" x14ac:dyDescent="0.3">
      <c r="A18" s="101" t="s">
        <v>66</v>
      </c>
      <c r="B18" s="101"/>
      <c r="C18" s="101"/>
    </row>
    <row r="19" spans="1:3" x14ac:dyDescent="0.3">
      <c r="A19" s="43" t="s">
        <v>67</v>
      </c>
      <c r="B19" s="41" t="s">
        <v>68</v>
      </c>
      <c r="C19" s="42" t="s">
        <v>69</v>
      </c>
    </row>
    <row r="20" spans="1:3" x14ac:dyDescent="0.3">
      <c r="A20" s="36" t="s">
        <v>70</v>
      </c>
      <c r="B20" s="34" t="s">
        <v>71</v>
      </c>
      <c r="C20" s="35" t="s">
        <v>72</v>
      </c>
    </row>
    <row r="21" spans="1:3" ht="28.8" x14ac:dyDescent="0.3">
      <c r="A21" s="36" t="s">
        <v>73</v>
      </c>
      <c r="B21" s="34" t="s">
        <v>74</v>
      </c>
      <c r="C21" s="35">
        <v>1.2</v>
      </c>
    </row>
    <row r="22" spans="1:3" x14ac:dyDescent="0.3">
      <c r="A22" s="36" t="s">
        <v>75</v>
      </c>
      <c r="B22" s="34" t="s">
        <v>76</v>
      </c>
      <c r="C22" s="35">
        <v>1.4</v>
      </c>
    </row>
    <row r="23" spans="1:3" ht="28.8" x14ac:dyDescent="0.3">
      <c r="A23" s="36" t="s">
        <v>77</v>
      </c>
      <c r="B23" s="34" t="s">
        <v>254</v>
      </c>
      <c r="C23" s="35" t="s">
        <v>72</v>
      </c>
    </row>
    <row r="24" spans="1:3" ht="43.2" x14ac:dyDescent="0.3">
      <c r="A24" s="36" t="s">
        <v>78</v>
      </c>
      <c r="B24" s="34" t="s">
        <v>79</v>
      </c>
      <c r="C24" s="35" t="s">
        <v>72</v>
      </c>
    </row>
    <row r="25" spans="1:3" ht="28.8" x14ac:dyDescent="0.3">
      <c r="A25" s="36" t="s">
        <v>80</v>
      </c>
      <c r="B25" s="34" t="s">
        <v>81</v>
      </c>
      <c r="C25" s="35">
        <v>19.600000000000001</v>
      </c>
    </row>
    <row r="26" spans="1:3" ht="28.8" x14ac:dyDescent="0.3">
      <c r="A26" s="36" t="s">
        <v>82</v>
      </c>
      <c r="B26" s="34" t="s">
        <v>83</v>
      </c>
      <c r="C26" s="35">
        <v>2.8</v>
      </c>
    </row>
    <row r="27" spans="1:3" ht="28.8" x14ac:dyDescent="0.3">
      <c r="A27" s="36" t="s">
        <v>84</v>
      </c>
      <c r="B27" s="34" t="s">
        <v>85</v>
      </c>
      <c r="C27" s="35" t="s">
        <v>395</v>
      </c>
    </row>
    <row r="28" spans="1:3" ht="28.8" x14ac:dyDescent="0.3">
      <c r="A28" s="36" t="s">
        <v>86</v>
      </c>
      <c r="B28" s="34" t="s">
        <v>87</v>
      </c>
      <c r="C28" s="35" t="s">
        <v>88</v>
      </c>
    </row>
    <row r="29" spans="1:3" ht="28.8" x14ac:dyDescent="0.3">
      <c r="A29" s="36" t="s">
        <v>89</v>
      </c>
      <c r="B29" s="34" t="s">
        <v>90</v>
      </c>
      <c r="C29" s="35" t="s">
        <v>91</v>
      </c>
    </row>
    <row r="30" spans="1:3" x14ac:dyDescent="0.3">
      <c r="A30" s="36" t="s">
        <v>92</v>
      </c>
      <c r="B30" s="34" t="s">
        <v>93</v>
      </c>
      <c r="C30" s="35" t="s">
        <v>396</v>
      </c>
    </row>
    <row r="31" spans="1:3" ht="28.8" x14ac:dyDescent="0.3">
      <c r="A31" s="36" t="s">
        <v>94</v>
      </c>
      <c r="B31" s="90" t="s">
        <v>95</v>
      </c>
      <c r="C31" s="91">
        <v>2.7</v>
      </c>
    </row>
    <row r="32" spans="1:3" ht="28.8" x14ac:dyDescent="0.3">
      <c r="A32" s="36" t="s">
        <v>96</v>
      </c>
      <c r="B32" s="90" t="s">
        <v>97</v>
      </c>
      <c r="C32" s="91">
        <v>2.7</v>
      </c>
    </row>
    <row r="33" spans="1:3" ht="57.6" x14ac:dyDescent="0.3">
      <c r="A33" s="36" t="s">
        <v>98</v>
      </c>
      <c r="B33" s="34" t="s">
        <v>99</v>
      </c>
      <c r="C33" s="35" t="s">
        <v>100</v>
      </c>
    </row>
    <row r="34" spans="1:3" ht="28.8" x14ac:dyDescent="0.3">
      <c r="A34" s="36" t="s">
        <v>101</v>
      </c>
      <c r="B34" s="34" t="s">
        <v>102</v>
      </c>
      <c r="C34" s="35" t="s">
        <v>397</v>
      </c>
    </row>
    <row r="35" spans="1:3" ht="43.2" x14ac:dyDescent="0.3">
      <c r="A35" s="36" t="s">
        <v>103</v>
      </c>
      <c r="B35" s="34" t="s">
        <v>104</v>
      </c>
      <c r="C35" s="35" t="s">
        <v>105</v>
      </c>
    </row>
    <row r="36" spans="1:3" ht="28.8" x14ac:dyDescent="0.3">
      <c r="A36" s="36" t="s">
        <v>106</v>
      </c>
      <c r="B36" s="34" t="s">
        <v>107</v>
      </c>
      <c r="C36" s="35" t="s">
        <v>398</v>
      </c>
    </row>
    <row r="37" spans="1:3" x14ac:dyDescent="0.3">
      <c r="A37" s="36" t="s">
        <v>108</v>
      </c>
      <c r="B37" s="34" t="s">
        <v>109</v>
      </c>
      <c r="C37" s="35" t="s">
        <v>399</v>
      </c>
    </row>
    <row r="38" spans="1:3" x14ac:dyDescent="0.3">
      <c r="A38" s="36" t="s">
        <v>110</v>
      </c>
      <c r="B38" s="34" t="s">
        <v>111</v>
      </c>
      <c r="C38" s="35" t="s">
        <v>112</v>
      </c>
    </row>
    <row r="39" spans="1:3" ht="28.8" x14ac:dyDescent="0.3">
      <c r="A39" s="36" t="s">
        <v>113</v>
      </c>
      <c r="B39" s="34" t="s">
        <v>114</v>
      </c>
      <c r="C39" s="35">
        <v>2.11</v>
      </c>
    </row>
    <row r="40" spans="1:3" ht="28.8" x14ac:dyDescent="0.3">
      <c r="A40" s="36" t="s">
        <v>115</v>
      </c>
      <c r="B40" s="34" t="s">
        <v>116</v>
      </c>
      <c r="C40" s="35" t="s">
        <v>117</v>
      </c>
    </row>
    <row r="41" spans="1:3" ht="28.8" x14ac:dyDescent="0.3">
      <c r="A41" s="36" t="s">
        <v>118</v>
      </c>
      <c r="B41" s="34" t="s">
        <v>119</v>
      </c>
      <c r="C41" s="35" t="s">
        <v>120</v>
      </c>
    </row>
    <row r="42" spans="1:3" ht="28.8" x14ac:dyDescent="0.3">
      <c r="A42" s="36" t="s">
        <v>121</v>
      </c>
      <c r="B42" s="34" t="s">
        <v>122</v>
      </c>
      <c r="C42" s="35" t="s">
        <v>123</v>
      </c>
    </row>
    <row r="43" spans="1:3" ht="28.8" x14ac:dyDescent="0.3">
      <c r="A43" s="36" t="s">
        <v>124</v>
      </c>
      <c r="B43" s="34" t="s">
        <v>125</v>
      </c>
      <c r="C43" s="35" t="s">
        <v>126</v>
      </c>
    </row>
    <row r="44" spans="1:3" ht="43.2" x14ac:dyDescent="0.3">
      <c r="A44" s="36" t="s">
        <v>127</v>
      </c>
      <c r="B44" s="34" t="s">
        <v>128</v>
      </c>
      <c r="C44" s="35" t="s">
        <v>255</v>
      </c>
    </row>
    <row r="45" spans="1:3" ht="57.6" x14ac:dyDescent="0.3">
      <c r="A45" s="36" t="s">
        <v>129</v>
      </c>
      <c r="B45" s="34" t="s">
        <v>130</v>
      </c>
      <c r="C45" s="35" t="s">
        <v>131</v>
      </c>
    </row>
    <row r="46" spans="1:3" x14ac:dyDescent="0.3">
      <c r="A46" s="36" t="s">
        <v>132</v>
      </c>
      <c r="B46" s="34" t="s">
        <v>133</v>
      </c>
      <c r="C46" s="35" t="s">
        <v>134</v>
      </c>
    </row>
    <row r="47" spans="1:3" ht="28.8" x14ac:dyDescent="0.3">
      <c r="A47" s="36" t="s">
        <v>135</v>
      </c>
      <c r="B47" s="34" t="s">
        <v>136</v>
      </c>
      <c r="C47" s="35" t="s">
        <v>137</v>
      </c>
    </row>
    <row r="48" spans="1:3" x14ac:dyDescent="0.3">
      <c r="A48" s="36" t="s">
        <v>138</v>
      </c>
      <c r="B48" s="34" t="s">
        <v>139</v>
      </c>
      <c r="C48" s="35">
        <v>4.0999999999999996</v>
      </c>
    </row>
    <row r="49" spans="1:3" ht="28.8" x14ac:dyDescent="0.3">
      <c r="A49" s="36" t="s">
        <v>140</v>
      </c>
      <c r="B49" s="34" t="s">
        <v>141</v>
      </c>
      <c r="C49" s="35" t="s">
        <v>142</v>
      </c>
    </row>
    <row r="50" spans="1:3" ht="43.2" x14ac:dyDescent="0.3">
      <c r="A50" s="36" t="s">
        <v>143</v>
      </c>
      <c r="B50" s="34" t="s">
        <v>144</v>
      </c>
      <c r="C50" s="35" t="s">
        <v>145</v>
      </c>
    </row>
    <row r="51" spans="1:3" x14ac:dyDescent="0.3">
      <c r="A51" s="36" t="s">
        <v>146</v>
      </c>
      <c r="B51" s="34" t="s">
        <v>147</v>
      </c>
      <c r="C51" s="35">
        <v>17.100000000000001</v>
      </c>
    </row>
    <row r="52" spans="1:3" ht="28.8" x14ac:dyDescent="0.3">
      <c r="A52" s="36" t="s">
        <v>148</v>
      </c>
      <c r="B52" s="90" t="s">
        <v>149</v>
      </c>
      <c r="C52" s="35">
        <v>11.5</v>
      </c>
    </row>
    <row r="53" spans="1:3" ht="28.8" x14ac:dyDescent="0.3">
      <c r="A53" s="36" t="s">
        <v>150</v>
      </c>
      <c r="B53" s="34" t="s">
        <v>151</v>
      </c>
      <c r="C53" s="35">
        <v>14.3</v>
      </c>
    </row>
    <row r="54" spans="1:3" ht="28.8" x14ac:dyDescent="0.3">
      <c r="A54" s="36" t="s">
        <v>152</v>
      </c>
      <c r="B54" s="34" t="s">
        <v>153</v>
      </c>
      <c r="C54" s="35" t="s">
        <v>394</v>
      </c>
    </row>
    <row r="55" spans="1:3" x14ac:dyDescent="0.3">
      <c r="A55" s="101" t="s">
        <v>154</v>
      </c>
      <c r="B55" s="101"/>
      <c r="C55" s="101"/>
    </row>
    <row r="56" spans="1:3" x14ac:dyDescent="0.3">
      <c r="A56" s="43" t="s">
        <v>155</v>
      </c>
      <c r="B56" s="41" t="s">
        <v>156</v>
      </c>
      <c r="C56" s="42" t="s">
        <v>72</v>
      </c>
    </row>
    <row r="57" spans="1:3" ht="72" x14ac:dyDescent="0.3">
      <c r="A57" s="36" t="s">
        <v>157</v>
      </c>
      <c r="B57" s="34" t="s">
        <v>158</v>
      </c>
      <c r="C57" s="35" t="s">
        <v>72</v>
      </c>
    </row>
    <row r="58" spans="1:3" ht="43.2" x14ac:dyDescent="0.3">
      <c r="A58" s="36" t="s">
        <v>159</v>
      </c>
      <c r="B58" s="34" t="s">
        <v>256</v>
      </c>
      <c r="C58" s="35" t="s">
        <v>160</v>
      </c>
    </row>
    <row r="59" spans="1:3" x14ac:dyDescent="0.3">
      <c r="A59" s="101" t="s">
        <v>161</v>
      </c>
      <c r="B59" s="101"/>
      <c r="C59" s="101"/>
    </row>
    <row r="60" spans="1:3" x14ac:dyDescent="0.3">
      <c r="A60" s="43" t="s">
        <v>162</v>
      </c>
      <c r="B60" s="41" t="s">
        <v>163</v>
      </c>
      <c r="C60" s="42" t="s">
        <v>72</v>
      </c>
    </row>
    <row r="61" spans="1:3" x14ac:dyDescent="0.3">
      <c r="A61" s="36" t="s">
        <v>164</v>
      </c>
      <c r="B61" s="34" t="s">
        <v>165</v>
      </c>
      <c r="C61" s="35" t="s">
        <v>72</v>
      </c>
    </row>
    <row r="62" spans="1:3" x14ac:dyDescent="0.3">
      <c r="A62" s="36" t="s">
        <v>166</v>
      </c>
      <c r="B62" s="34" t="s">
        <v>167</v>
      </c>
      <c r="C62" s="35" t="s">
        <v>72</v>
      </c>
    </row>
    <row r="63" spans="1:3" ht="28.8" x14ac:dyDescent="0.3">
      <c r="A63" s="36" t="s">
        <v>168</v>
      </c>
      <c r="B63" s="34" t="s">
        <v>169</v>
      </c>
      <c r="C63" s="35" t="s">
        <v>72</v>
      </c>
    </row>
    <row r="64" spans="1:3" ht="43.2" x14ac:dyDescent="0.3">
      <c r="A64" s="36" t="s">
        <v>170</v>
      </c>
      <c r="B64" s="34" t="s">
        <v>171</v>
      </c>
      <c r="C64" s="35" t="s">
        <v>72</v>
      </c>
    </row>
    <row r="65" spans="1:3" x14ac:dyDescent="0.3">
      <c r="A65" s="36" t="s">
        <v>172</v>
      </c>
      <c r="B65" s="34" t="s">
        <v>173</v>
      </c>
      <c r="C65" s="35">
        <v>15.9</v>
      </c>
    </row>
    <row r="66" spans="1:3" x14ac:dyDescent="0.3">
      <c r="A66" s="36" t="s">
        <v>174</v>
      </c>
      <c r="B66" s="34" t="s">
        <v>175</v>
      </c>
      <c r="C66" s="35">
        <v>8.1</v>
      </c>
    </row>
    <row r="67" spans="1:3" x14ac:dyDescent="0.3">
      <c r="A67" s="36" t="s">
        <v>176</v>
      </c>
      <c r="B67" s="34" t="s">
        <v>177</v>
      </c>
      <c r="C67" s="35">
        <v>8.1</v>
      </c>
    </row>
    <row r="68" spans="1:3" x14ac:dyDescent="0.3">
      <c r="A68" s="36" t="s">
        <v>178</v>
      </c>
      <c r="B68" s="34" t="s">
        <v>179</v>
      </c>
      <c r="C68" s="35">
        <v>14.1</v>
      </c>
    </row>
    <row r="69" spans="1:3" ht="43.2" x14ac:dyDescent="0.3">
      <c r="A69" s="36" t="s">
        <v>180</v>
      </c>
      <c r="B69" s="34" t="s">
        <v>181</v>
      </c>
      <c r="C69" s="35" t="s">
        <v>182</v>
      </c>
    </row>
    <row r="70" spans="1:3" ht="28.8" x14ac:dyDescent="0.3">
      <c r="A70" s="36" t="s">
        <v>183</v>
      </c>
      <c r="B70" s="34" t="s">
        <v>184</v>
      </c>
      <c r="C70" s="35">
        <v>18.600000000000001</v>
      </c>
    </row>
    <row r="71" spans="1:3" x14ac:dyDescent="0.3">
      <c r="A71" s="36" t="s">
        <v>185</v>
      </c>
      <c r="B71" s="34" t="s">
        <v>186</v>
      </c>
      <c r="C71" s="35" t="s">
        <v>72</v>
      </c>
    </row>
    <row r="72" spans="1:3" x14ac:dyDescent="0.3">
      <c r="A72" s="36" t="s">
        <v>187</v>
      </c>
      <c r="B72" s="34" t="s">
        <v>188</v>
      </c>
      <c r="C72" s="35" t="s">
        <v>189</v>
      </c>
    </row>
    <row r="73" spans="1:3" ht="43.2" x14ac:dyDescent="0.3">
      <c r="A73" s="36" t="s">
        <v>190</v>
      </c>
      <c r="B73" s="34" t="s">
        <v>191</v>
      </c>
      <c r="C73" s="35">
        <v>12.4</v>
      </c>
    </row>
    <row r="74" spans="1:3" x14ac:dyDescent="0.3">
      <c r="A74" s="36" t="s">
        <v>192</v>
      </c>
      <c r="B74" s="34" t="s">
        <v>193</v>
      </c>
      <c r="C74" s="35">
        <v>17.3</v>
      </c>
    </row>
    <row r="75" spans="1:3" ht="28.8" x14ac:dyDescent="0.3">
      <c r="A75" s="36" t="s">
        <v>194</v>
      </c>
      <c r="B75" s="34" t="s">
        <v>195</v>
      </c>
      <c r="C75" s="35">
        <v>3.5</v>
      </c>
    </row>
    <row r="76" spans="1:3" x14ac:dyDescent="0.3">
      <c r="A76" s="36" t="s">
        <v>196</v>
      </c>
      <c r="B76" s="34" t="s">
        <v>197</v>
      </c>
      <c r="C76" s="35">
        <v>15.1</v>
      </c>
    </row>
    <row r="77" spans="1:3" x14ac:dyDescent="0.3">
      <c r="A77" s="101" t="s">
        <v>198</v>
      </c>
      <c r="B77" s="101"/>
      <c r="C77" s="101"/>
    </row>
    <row r="78" spans="1:3" ht="28.8" x14ac:dyDescent="0.3">
      <c r="A78" s="40" t="s">
        <v>199</v>
      </c>
      <c r="B78" s="41" t="s">
        <v>200</v>
      </c>
      <c r="C78" s="42">
        <v>15.3</v>
      </c>
    </row>
    <row r="79" spans="1:3" x14ac:dyDescent="0.3">
      <c r="A79" s="33" t="s">
        <v>201</v>
      </c>
      <c r="B79" s="34" t="s">
        <v>202</v>
      </c>
      <c r="C79" s="35" t="s">
        <v>203</v>
      </c>
    </row>
    <row r="80" spans="1:3" x14ac:dyDescent="0.3">
      <c r="A80" s="33" t="s">
        <v>204</v>
      </c>
      <c r="B80" s="34" t="s">
        <v>205</v>
      </c>
      <c r="C80" s="35">
        <v>14.8</v>
      </c>
    </row>
    <row r="81" spans="1:3" x14ac:dyDescent="0.3">
      <c r="A81" s="33" t="s">
        <v>206</v>
      </c>
      <c r="B81" s="34" t="s">
        <v>207</v>
      </c>
      <c r="C81" s="35" t="s">
        <v>208</v>
      </c>
    </row>
    <row r="82" spans="1:3" x14ac:dyDescent="0.3">
      <c r="A82" s="33" t="s">
        <v>209</v>
      </c>
      <c r="B82" s="34" t="s">
        <v>210</v>
      </c>
      <c r="C82" s="35" t="s">
        <v>208</v>
      </c>
    </row>
    <row r="83" spans="1:3" x14ac:dyDescent="0.3">
      <c r="A83" s="33" t="s">
        <v>211</v>
      </c>
      <c r="B83" s="34" t="s">
        <v>212</v>
      </c>
      <c r="C83" s="35" t="s">
        <v>208</v>
      </c>
    </row>
    <row r="84" spans="1:3" x14ac:dyDescent="0.3">
      <c r="A84" s="33" t="s">
        <v>213</v>
      </c>
      <c r="B84" s="34" t="s">
        <v>214</v>
      </c>
      <c r="C84" s="35">
        <v>18.399999999999999</v>
      </c>
    </row>
    <row r="85" spans="1:3" x14ac:dyDescent="0.3">
      <c r="A85" s="33" t="s">
        <v>215</v>
      </c>
      <c r="B85" s="34" t="s">
        <v>216</v>
      </c>
      <c r="C85" s="35">
        <v>18.5</v>
      </c>
    </row>
    <row r="86" spans="1:3" x14ac:dyDescent="0.3">
      <c r="A86" s="33" t="s">
        <v>217</v>
      </c>
      <c r="B86" s="34" t="s">
        <v>218</v>
      </c>
      <c r="C86" s="35">
        <v>18.5</v>
      </c>
    </row>
    <row r="87" spans="1:3" ht="28.8" x14ac:dyDescent="0.3">
      <c r="A87" s="33" t="s">
        <v>219</v>
      </c>
      <c r="B87" s="34" t="s">
        <v>220</v>
      </c>
      <c r="C87" s="35" t="s">
        <v>72</v>
      </c>
    </row>
    <row r="88" spans="1:3" ht="57.6" x14ac:dyDescent="0.3">
      <c r="A88" s="33" t="s">
        <v>221</v>
      </c>
      <c r="B88" s="34" t="s">
        <v>222</v>
      </c>
      <c r="C88" s="35" t="s">
        <v>257</v>
      </c>
    </row>
    <row r="89" spans="1:3" ht="43.2" x14ac:dyDescent="0.3">
      <c r="A89" s="33" t="s">
        <v>223</v>
      </c>
      <c r="B89" s="34" t="s">
        <v>224</v>
      </c>
      <c r="C89" s="35" t="s">
        <v>225</v>
      </c>
    </row>
    <row r="90" spans="1:3" ht="43.2" x14ac:dyDescent="0.3">
      <c r="A90" s="33" t="s">
        <v>226</v>
      </c>
      <c r="B90" s="34" t="s">
        <v>258</v>
      </c>
      <c r="C90" s="35" t="s">
        <v>227</v>
      </c>
    </row>
    <row r="91" spans="1:3" ht="28.8" x14ac:dyDescent="0.3">
      <c r="A91" s="33" t="s">
        <v>228</v>
      </c>
      <c r="B91" s="34" t="s">
        <v>229</v>
      </c>
      <c r="C91" s="35" t="s">
        <v>230</v>
      </c>
    </row>
    <row r="92" spans="1:3" x14ac:dyDescent="0.3">
      <c r="A92" s="33" t="s">
        <v>231</v>
      </c>
      <c r="B92" s="34" t="s">
        <v>232</v>
      </c>
      <c r="C92" s="35" t="s">
        <v>233</v>
      </c>
    </row>
    <row r="93" spans="1:3" x14ac:dyDescent="0.3">
      <c r="A93" s="101" t="s">
        <v>20</v>
      </c>
      <c r="B93" s="101"/>
      <c r="C93" s="101"/>
    </row>
    <row r="94" spans="1:3" x14ac:dyDescent="0.3">
      <c r="A94" s="40" t="s">
        <v>234</v>
      </c>
      <c r="B94" s="41" t="s">
        <v>235</v>
      </c>
      <c r="C94" s="42">
        <v>19.2</v>
      </c>
    </row>
    <row r="95" spans="1:3" x14ac:dyDescent="0.3">
      <c r="A95" s="33" t="s">
        <v>236</v>
      </c>
      <c r="B95" s="34" t="s">
        <v>237</v>
      </c>
      <c r="C95" s="35">
        <v>19.2</v>
      </c>
    </row>
    <row r="96" spans="1:3" ht="28.8" x14ac:dyDescent="0.3">
      <c r="A96" s="33" t="s">
        <v>238</v>
      </c>
      <c r="B96" s="34" t="s">
        <v>239</v>
      </c>
      <c r="C96" s="35">
        <v>19.100000000000001</v>
      </c>
    </row>
    <row r="97" spans="1:3" ht="43.2" x14ac:dyDescent="0.3">
      <c r="A97" s="33" t="s">
        <v>240</v>
      </c>
      <c r="B97" s="34" t="s">
        <v>241</v>
      </c>
      <c r="C97" s="35">
        <v>19.3</v>
      </c>
    </row>
    <row r="98" spans="1:3" x14ac:dyDescent="0.3">
      <c r="A98" s="101" t="s">
        <v>242</v>
      </c>
      <c r="B98" s="101"/>
      <c r="C98" s="101"/>
    </row>
    <row r="99" spans="1:3" ht="28.8" x14ac:dyDescent="0.3">
      <c r="A99" s="40"/>
      <c r="B99" s="41" t="s">
        <v>243</v>
      </c>
      <c r="C99" s="42">
        <v>10.3</v>
      </c>
    </row>
    <row r="100" spans="1:3" ht="28.8" x14ac:dyDescent="0.3">
      <c r="A100" s="33"/>
      <c r="B100" s="34" t="s">
        <v>244</v>
      </c>
      <c r="C100" s="35" t="s">
        <v>245</v>
      </c>
    </row>
    <row r="101" spans="1:3" ht="28.8" x14ac:dyDescent="0.3">
      <c r="A101" s="33"/>
      <c r="B101" s="34" t="s">
        <v>246</v>
      </c>
      <c r="C101" s="35">
        <v>17.2</v>
      </c>
    </row>
    <row r="102" spans="1:3" ht="28.8" x14ac:dyDescent="0.3">
      <c r="A102" s="33"/>
      <c r="B102" s="34" t="s">
        <v>247</v>
      </c>
      <c r="C102" s="35">
        <v>19.5</v>
      </c>
    </row>
    <row r="103" spans="1:3" ht="28.8" x14ac:dyDescent="0.3">
      <c r="A103" s="37"/>
      <c r="B103" s="38" t="s">
        <v>248</v>
      </c>
      <c r="C103" s="39">
        <v>19.5</v>
      </c>
    </row>
  </sheetData>
  <sheetProtection algorithmName="SHA-512" hashValue="gS++1WvG0/HcAyNZUVn7snqXgXfDAQiVzcHV3gSFq7/LDOzQ07zHIwgx5yuPYCFxJ+HUdwk61Lisuqjta9lg6Q==" saltValue="o9Rsd+4P4IwOSSG+iFDsjg==" spinCount="100000" sheet="1" objects="1" scenarios="1"/>
  <customSheetViews>
    <customSheetView guid="{4BE758FB-6393-43B2-832A-296EED8ABC12}" scale="141" showGridLines="0" showRowCol="0">
      <selection activeCell="A3" sqref="A3"/>
    </customSheetView>
    <customSheetView guid="{98582585-1E24-4EB7-B439-151C15364A5B}" scale="141" showGridLines="0" showRowCol="0" fitToPage="1" hiddenRows="1" hiddenColumns="1">
      <selection activeCell="A3" sqref="A3"/>
      <pageMargins left="0.7" right="0.7" top="0.75" bottom="0.75" header="0.3" footer="0.3"/>
      <pageSetup scale="80" fitToHeight="0" orientation="portrait" r:id="rId1"/>
    </customSheetView>
  </customSheetViews>
  <mergeCells count="8">
    <mergeCell ref="A2:C2"/>
    <mergeCell ref="A59:C59"/>
    <mergeCell ref="A77:C77"/>
    <mergeCell ref="A93:C93"/>
    <mergeCell ref="A98:C98"/>
    <mergeCell ref="A55:C55"/>
    <mergeCell ref="A18:C18"/>
    <mergeCell ref="A11:C11"/>
  </mergeCells>
  <phoneticPr fontId="25" type="noConversion"/>
  <pageMargins left="0.7" right="0.7" top="0.75" bottom="0.75" header="0.3" footer="0.3"/>
  <pageSetup scale="80" fitToHeight="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705C8-0EAF-4171-AF49-B550D1152DFC}">
  <sheetPr>
    <tabColor rgb="FFFF0000"/>
  </sheetPr>
  <dimension ref="A1"/>
  <sheetViews>
    <sheetView workbookViewId="0"/>
  </sheetViews>
  <sheetFormatPr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customXsn xmlns="http://schemas.microsoft.com/office/2006/metadata/customXsn">
  <xsnLocation/>
  <cached>True</cached>
  <openByDefault>True</openByDefault>
  <xsnScope/>
</customXsn>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2764f696-ee76-49e1-8758-169b4b8d5a2f">D2A6QJZ574UD-1676105008-3776</_dlc_DocId>
    <_dlc_DocIdUrl xmlns="2764f696-ee76-49e1-8758-169b4b8d5a2f">
      <Url>https://fcmat2.sharepoint.com/sites/fcmat/_layouts/15/DocIdRedir.aspx?ID=D2A6QJZ574UD-1676105008-3776</Url>
      <Description>D2A6QJZ574UD-1676105008-3776</Description>
    </_dlc_DocIdUrl>
    <Sub_x0020_Category xmlns="1836095c-a8e1-4e39-a688-07b849484023">Fiscal Tools</Sub_x0020_Category>
    <Posted_x0020_Date xmlns="1836095c-a8e1-4e39-a688-07b849484023">2023-01-31T08:00:00+00:00</Posted_x0020_Date>
    <File_x0020_Name xmlns="1836095c-a8e1-4e39-a688-07b849484023">Charter School School FHRA</File_x0020_Name>
    <URL xmlns="1836095c-a8e1-4e39-a688-07b849484023" xsi:nil="true"/>
    <Category xmlns="1836095c-a8e1-4e39-a688-07b849484023">Other Resources</Category>
    <Year xmlns="1836095c-a8e1-4e39-a688-07b849484023">2021</Year>
    <TaxKeywordTaxHTField xmlns="2764f696-ee76-49e1-8758-169b4b8d5a2f">
      <Terms xmlns="http://schemas.microsoft.com/office/infopath/2007/PartnerControls"/>
    </TaxKeywordTaxHTField>
    <File_x0020_Content xmlns="1836095c-a8e1-4e39-a688-07b849484023">A Fiscal Health Risk Analysis devloped by FCMAT for charter schools.</File_x0020_Content>
    <Plan xmlns="1836095c-a8e1-4e39-a688-07b849484023" xsi:nil="true"/>
    <TaxCatchAll xmlns="2764f696-ee76-49e1-8758-169b4b8d5a2f" xsi:nil="true"/>
  </documentManagement>
</p:properties>
</file>

<file path=customXml/item5.xml><?xml version="1.0" encoding="utf-8"?>
<ct:contentTypeSchema xmlns:ct="http://schemas.microsoft.com/office/2006/metadata/contentType" xmlns:ma="http://schemas.microsoft.com/office/2006/metadata/properties/metaAttributes" ct:_="" ma:_="" ma:contentTypeName="Document" ma:contentTypeID="0x010100FADBEFB1D77F884597487478E3A3DB2F" ma:contentTypeVersion="65" ma:contentTypeDescription="Create a new document." ma:contentTypeScope="" ma:versionID="ab5de79d2411beff157395c7f24f6b41">
  <xsd:schema xmlns:xsd="http://www.w3.org/2001/XMLSchema" xmlns:xs="http://www.w3.org/2001/XMLSchema" xmlns:p="http://schemas.microsoft.com/office/2006/metadata/properties" xmlns:ns1="1836095c-a8e1-4e39-a688-07b849484023" xmlns:ns3="2764f696-ee76-49e1-8758-169b4b8d5a2f" targetNamespace="http://schemas.microsoft.com/office/2006/metadata/properties" ma:root="true" ma:fieldsID="5e7f5fa6770bad5d3c8dbc9aa617a5c3" ns1:_="" ns3:_="">
    <xsd:import namespace="1836095c-a8e1-4e39-a688-07b849484023"/>
    <xsd:import namespace="2764f696-ee76-49e1-8758-169b4b8d5a2f"/>
    <xsd:element name="properties">
      <xsd:complexType>
        <xsd:sequence>
          <xsd:element name="documentManagement">
            <xsd:complexType>
              <xsd:all>
                <xsd:element ref="ns1:Posted_x0020_Date" minOccurs="0"/>
                <xsd:element ref="ns1:File_x0020_Name" minOccurs="0"/>
                <xsd:element ref="ns1:File_x0020_Content" minOccurs="0"/>
                <xsd:element ref="ns1:Category"/>
                <xsd:element ref="ns1:Sub_x0020_Category" minOccurs="0"/>
                <xsd:element ref="ns1:Year" minOccurs="0"/>
                <xsd:element ref="ns1:Plan" minOccurs="0"/>
                <xsd:element ref="ns1:MediaServiceMetadata" minOccurs="0"/>
                <xsd:element ref="ns1:MediaServiceFastMetadata" minOccurs="0"/>
                <xsd:element ref="ns1:MediaServiceAutoTags" minOccurs="0"/>
                <xsd:element ref="ns1:MediaServiceOCR" minOccurs="0"/>
                <xsd:element ref="ns1:MediaServiceGenerationTime" minOccurs="0"/>
                <xsd:element ref="ns1:MediaServiceEventHashCode" minOccurs="0"/>
                <xsd:element ref="ns3:TaxCatchAll" minOccurs="0"/>
                <xsd:element ref="ns1:MediaServiceAutoKeyPoints" minOccurs="0"/>
                <xsd:element ref="ns1:MediaServiceKeyPoints" minOccurs="0"/>
                <xsd:element ref="ns3:_dlc_DocId" minOccurs="0"/>
                <xsd:element ref="ns3:_dlc_DocIdUrl" minOccurs="0"/>
                <xsd:element ref="ns3:_dlc_DocIdPersistId" minOccurs="0"/>
                <xsd:element ref="ns3:TaxKeywordTaxHTField" minOccurs="0"/>
                <xsd:element ref="ns1:URL" minOccurs="0"/>
                <xsd:element ref="ns3:SharedWithUsers" minOccurs="0"/>
                <xsd:element ref="ns3:SharedWithDetails" minOccurs="0"/>
                <xsd:element ref="ns1: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36095c-a8e1-4e39-a688-07b849484023" elementFormDefault="qualified">
    <xsd:import namespace="http://schemas.microsoft.com/office/2006/documentManagement/types"/>
    <xsd:import namespace="http://schemas.microsoft.com/office/infopath/2007/PartnerControls"/>
    <xsd:element name="Posted_x0020_Date" ma:index="0" nillable="true" ma:displayName="Posted Date" ma:default="[today]" ma:format="DateOnly" ma:internalName="Posted_x0020_Date">
      <xsd:simpleType>
        <xsd:restriction base="dms:DateTime"/>
      </xsd:simpleType>
    </xsd:element>
    <xsd:element name="File_x0020_Name" ma:index="2" nillable="true" ma:displayName="Title Of Document" ma:indexed="true" ma:internalName="File_x0020_Name">
      <xsd:simpleType>
        <xsd:restriction base="dms:Text">
          <xsd:maxLength value="255"/>
        </xsd:restriction>
      </xsd:simpleType>
    </xsd:element>
    <xsd:element name="File_x0020_Content" ma:index="3" nillable="true" ma:displayName="Content Of Document" ma:indexed="true" ma:internalName="File_x0020_Content">
      <xsd:simpleType>
        <xsd:restriction base="dms:Text">
          <xsd:maxLength value="255"/>
        </xsd:restriction>
      </xsd:simpleType>
    </xsd:element>
    <xsd:element name="Category" ma:index="4" ma:displayName="Category" ma:format="Dropdown" ma:indexed="true" ma:internalName="Category">
      <xsd:simpleType>
        <xsd:restriction base="dms:Choice">
          <xsd:enumeration value="Fiscal Documents"/>
          <xsd:enumeration value="Manuals"/>
          <xsd:enumeration value="FCMAT Reports"/>
          <xsd:enumeration value="Other Resources"/>
        </xsd:restriction>
      </xsd:simpleType>
    </xsd:element>
    <xsd:element name="Sub_x0020_Category" ma:index="5" nillable="true" ma:displayName="Sub Category" ma:format="Dropdown" ma:indexed="true" ma:internalName="Sub_x0020_Category">
      <xsd:simpleType>
        <xsd:restriction base="dms:Choice">
          <xsd:enumeration value="Certification of Budget Charts"/>
          <xsd:enumeration value="County Office Of Education(COE) Reimbursement Information"/>
          <xsd:enumeration value="Disclosure of Proposed Collective Bargaining Agreement"/>
          <xsd:enumeration value="FCMAT Alerts"/>
          <xsd:enumeration value="Annual Reports 2004 – Current"/>
          <xsd:enumeration value="Non-Voter-Approved Debt"/>
          <xsd:enumeration value="Standards for Comprehensive Reviews"/>
          <xsd:enumeration value="State Emergency Allocations to School Districts"/>
          <xsd:enumeration value="County Office Of Education(COE) Fiscal Procedural Manual"/>
          <xsd:enumeration value="ASB Accounting Manual, Fraud Prevention Guide and Desk Reference"/>
          <xsd:enumeration value="Fiscal Oversight Guide"/>
          <xsd:enumeration value="CCSESA Local Control and Accountability(LCAP) Appoval Manual"/>
          <xsd:enumeration value="California Charter School Accounting and Best Practices Manual"/>
          <xsd:enumeration value="K-12 Management Assistance Reports"/>
          <xsd:enumeration value="Extraordinary Audits"/>
          <xsd:enumeration value="Comprehensive Assessments Recovery Plans and Special Legislative Assignments"/>
          <xsd:enumeration value="Community College District Reports"/>
          <xsd:enumeration value="About FCMAT"/>
          <xsd:enumeration value="Annual Reports"/>
          <xsd:enumeration value="CBO Mentor Program"/>
          <xsd:enumeration value="FCMAT Featured Presentations"/>
          <xsd:enumeration value="FCMAT Workshops"/>
          <xsd:enumeration value="Fiscal Oversight Training"/>
          <xsd:enumeration value="Fiscal Tools"/>
          <xsd:enumeration value="Miscellaneous"/>
        </xsd:restriction>
      </xsd:simpleType>
    </xsd:element>
    <xsd:element name="Year" ma:index="6" nillable="true" ma:displayName="Year" ma:default="2022" ma:format="Dropdown" ma:indexed="true" ma:internalName="Year">
      <xsd:simpleType>
        <xsd:restriction base="dms:Choice">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restriction>
      </xsd:simpleType>
    </xsd:element>
    <xsd:element name="Plan" ma:index="7" nillable="true" ma:displayName="Plan" ma:format="Dropdown" ma:indexed="true" ma:internalName="Plan">
      <xsd:simpleType>
        <xsd:union memberTypes="dms:Text">
          <xsd:simpleType>
            <xsd:restriction base="dms:Choice">
              <xsd:enumeration value="Berkeley USD Comprehensive Improvement Plan"/>
              <xsd:enumeration value="City College of San Francisco Comprehensive Fiscal Assessment"/>
              <xsd:enumeration value="Compton Community College Comprehensive Assessment"/>
              <xsd:enumeration value="Compton USD AB52 Assessment and Recovery Plans"/>
              <xsd:enumeration value="Emery USD Comprehensive Fiscal Assessment"/>
              <xsd:enumeration value="Oakland USD Comprehensive Assessment and Recovery Plans"/>
              <xsd:enumeration value="SFUSD Comprehensive Fiscal Assessment"/>
              <xsd:enumeration value="South Monterey County-King City Joint Union HSD Comprehensive Assessment"/>
              <xsd:enumeration value="Vallejo USD Comprehensive Assessment"/>
              <xsd:enumeration value="West Contra Costa USD Comprehensive Assessment"/>
              <xsd:enumeration value="West Fresno ESD Comprehensive Assessment"/>
              <xsd:enumeration value="Inglewood USD Comprehensive Assessment"/>
            </xsd:restriction>
          </xsd:simpleType>
        </xsd:un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description="" ma:indexed="true"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URL" ma:index="30" nillable="true" ma:displayName="URL" ma:internalName="URL">
      <xsd:simpleType>
        <xsd:restriction base="dms:Text">
          <xsd:maxLength value="255"/>
        </xsd:restriction>
      </xsd:simpleType>
    </xsd:element>
    <xsd:element name="MediaServiceObjectDetectorVersions" ma:index="3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64f696-ee76-49e1-8758-169b4b8d5a2f"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d6c45a01-2305-439b-93c5-38d7745d7b02}" ma:internalName="TaxCatchAll" ma:showField="CatchAllData" ma:web="2764f696-ee76-49e1-8758-169b4b8d5a2f">
      <xsd:complexType>
        <xsd:complexContent>
          <xsd:extension base="dms:MultiChoiceLookup">
            <xsd:sequence>
              <xsd:element name="Value" type="dms:Lookup" maxOccurs="unbounded" minOccurs="0" nillable="true"/>
            </xsd:sequence>
          </xsd:extension>
        </xsd:complexContent>
      </xsd:complexType>
    </xsd:element>
    <xsd:element name="_dlc_DocId" ma:index="20" nillable="true" ma:displayName="Document ID Value" ma:description="The value of the document ID assigned to this item." ma:indexed="true"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TaxKeywordTaxHTField" ma:index="29" nillable="true" ma:taxonomy="true" ma:internalName="TaxKeywordTaxHTField" ma:taxonomyFieldName="TaxKeyword" ma:displayName="Enterprise Keywords" ma:fieldId="{23f27201-bee3-471e-b2e7-b64fd8b7ca38}" ma:taxonomyMulti="true" ma:sspId="1b82fea1-4d98-495d-a884-8664ed378d29" ma:termSetId="00000000-0000-0000-0000-000000000000" ma:anchorId="00000000-0000-0000-0000-000000000000" ma:open="true" ma:isKeyword="true">
      <xsd:complexType>
        <xsd:sequence>
          <xsd:element ref="pc:Terms" minOccurs="0" maxOccurs="1"/>
        </xsd:sequence>
      </xsd:complexType>
    </xsd:element>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C06D7F-3B0A-43E1-8153-DEF7AE665310}">
  <ds:schemaRefs>
    <ds:schemaRef ds:uri="http://schemas.microsoft.com/office/2006/metadata/customXsn"/>
  </ds:schemaRefs>
</ds:datastoreItem>
</file>

<file path=customXml/itemProps2.xml><?xml version="1.0" encoding="utf-8"?>
<ds:datastoreItem xmlns:ds="http://schemas.openxmlformats.org/officeDocument/2006/customXml" ds:itemID="{86BD0DBB-A5B9-45E3-BDF5-A67DF98A7977}">
  <ds:schemaRefs>
    <ds:schemaRef ds:uri="http://schemas.microsoft.com/sharepoint/events"/>
  </ds:schemaRefs>
</ds:datastoreItem>
</file>

<file path=customXml/itemProps3.xml><?xml version="1.0" encoding="utf-8"?>
<ds:datastoreItem xmlns:ds="http://schemas.openxmlformats.org/officeDocument/2006/customXml" ds:itemID="{9C222323-9490-4D5C-BEF9-B1E05053E978}">
  <ds:schemaRefs>
    <ds:schemaRef ds:uri="http://schemas.microsoft.com/sharepoint/v3/contenttype/forms"/>
  </ds:schemaRefs>
</ds:datastoreItem>
</file>

<file path=customXml/itemProps4.xml><?xml version="1.0" encoding="utf-8"?>
<ds:datastoreItem xmlns:ds="http://schemas.openxmlformats.org/officeDocument/2006/customXml" ds:itemID="{B4CAE879-7F11-41AA-A1B1-A30D024C328D}">
  <ds:schemaRefs>
    <ds:schemaRef ds:uri="http://schemas.microsoft.com/office/infopath/2007/PartnerControls"/>
    <ds:schemaRef ds:uri="http://www.w3.org/XML/1998/namespace"/>
    <ds:schemaRef ds:uri="2764f696-ee76-49e1-8758-169b4b8d5a2f"/>
    <ds:schemaRef ds:uri="http://schemas.microsoft.com/office/2006/metadata/properties"/>
    <ds:schemaRef ds:uri="http://schemas.microsoft.com/office/2006/documentManagement/types"/>
    <ds:schemaRef ds:uri="http://purl.org/dc/terms/"/>
    <ds:schemaRef ds:uri="http://purl.org/dc/elements/1.1/"/>
    <ds:schemaRef ds:uri="http://purl.org/dc/dcmitype/"/>
    <ds:schemaRef ds:uri="http://schemas.openxmlformats.org/package/2006/metadata/core-properties"/>
    <ds:schemaRef ds:uri="4f5864b2-074c-47cb-9a3f-f88dd066d93c"/>
    <ds:schemaRef ds:uri="1836095c-a8e1-4e39-a688-07b849484023"/>
  </ds:schemaRefs>
</ds:datastoreItem>
</file>

<file path=customXml/itemProps5.xml><?xml version="1.0" encoding="utf-8"?>
<ds:datastoreItem xmlns:ds="http://schemas.openxmlformats.org/officeDocument/2006/customXml" ds:itemID="{B0F5950D-DAA4-4045-A7D8-61289E213FC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 Instructions and Summary</vt:lpstr>
      <vt:lpstr>FHRA Questions</vt:lpstr>
      <vt:lpstr>Documents</vt:lpstr>
      <vt:lpstr>version history</vt:lpstr>
      <vt:lpstr>' Instructions and Summary'!Print_Area</vt:lpstr>
      <vt:lpstr>Documents!Print_Area</vt:lpstr>
      <vt:lpstr>'FHRA Questions'!Print_Area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Tamara Ethier</dc:creator>
  <cp:keywords/>
  <dc:description/>
  <cp:lastModifiedBy>Robbie Montalbano</cp:lastModifiedBy>
  <cp:revision/>
  <cp:lastPrinted>2021-03-17T20:18:48Z</cp:lastPrinted>
  <dcterms:created xsi:type="dcterms:W3CDTF">2018-08-31T16:32:54Z</dcterms:created>
  <dcterms:modified xsi:type="dcterms:W3CDTF">2023-01-31T22:03:51Z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0x010100FADBEFB1D77F884597487478E3A3DB2F</vt:lpwstr>
  </property>
  <property fmtid="{D5CDD505-2E9C-101B-9397-08002B2CF9AE}" pid="3" name="_dlc_DocIdItemGuid">
    <vt:lpwstr>c491597c-e029-48e2-9301-9676054b03cd</vt:lpwstr>
  </property>
  <property fmtid="{D5CDD505-2E9C-101B-9397-08002B2CF9AE}" pid="4" name="TaxKeyword">
    <vt:lpwstr/>
  </property>
</Properties>
</file>